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laneacion\Desktop\"/>
    </mc:Choice>
  </mc:AlternateContent>
  <bookViews>
    <workbookView showHorizontalScroll="0" showVerticalScroll="0" showSheetTabs="0" xWindow="0" yWindow="0" windowWidth="28800" windowHeight="12435"/>
  </bookViews>
  <sheets>
    <sheet name="PLAN ANTICORRUPCIÓN" sheetId="6" r:id="rId1"/>
    <sheet name="RIESGOS" sheetId="5" r:id="rId2"/>
    <sheet name="TRAMITES" sheetId="7" r:id="rId3"/>
    <sheet name="RdCUENTAS" sheetId="8" r:id="rId4"/>
    <sheet name="ATENCION CIUDADANO" sheetId="9" r:id="rId5"/>
    <sheet name="TRANSPARENCIA" sheetId="10" r:id="rId6"/>
    <sheet name="INICIATIVAS" sheetId="11" r:id="rId7"/>
    <sheet name="Mapa de Corrupción" sheetId="12" r:id="rId8"/>
  </sheets>
  <externalReferences>
    <externalReference r:id="rId9"/>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9" i="12" l="1"/>
  <c r="AB39" i="12"/>
  <c r="W39" i="12"/>
  <c r="T39" i="12"/>
  <c r="AE39" i="12" s="1"/>
  <c r="AD39" i="12" s="1"/>
  <c r="AC38" i="12"/>
  <c r="AB38" i="12"/>
  <c r="W38" i="12"/>
  <c r="T38" i="12"/>
  <c r="AC37" i="12"/>
  <c r="AB37" i="12"/>
  <c r="W37" i="12"/>
  <c r="T37" i="12"/>
  <c r="AC36" i="12"/>
  <c r="AB36" i="12"/>
  <c r="W36" i="12"/>
  <c r="T36" i="12"/>
  <c r="AE36" i="12" s="1"/>
  <c r="AD36" i="12" s="1"/>
  <c r="AC30" i="12"/>
  <c r="AB30" i="12"/>
  <c r="W30" i="12"/>
  <c r="T30" i="12"/>
  <c r="AE30" i="12" s="1"/>
  <c r="AD30" i="12" s="1"/>
  <c r="J30" i="12"/>
  <c r="K30" i="12" s="1"/>
  <c r="AE29" i="12"/>
  <c r="AD29" i="12" s="1"/>
  <c r="AF29" i="12" s="1"/>
  <c r="AD28" i="12"/>
  <c r="AC29" i="12"/>
  <c r="AB29" i="12"/>
  <c r="W29" i="12"/>
  <c r="T29" i="12"/>
  <c r="AC28" i="12"/>
  <c r="AB28" i="12"/>
  <c r="W28" i="12"/>
  <c r="T28" i="12"/>
  <c r="J28" i="12"/>
  <c r="J22" i="12"/>
  <c r="K22" i="12" s="1"/>
  <c r="W23" i="12"/>
  <c r="T23" i="12"/>
  <c r="W22" i="12"/>
  <c r="T22" i="12"/>
  <c r="AD23" i="12"/>
  <c r="AC23" i="12"/>
  <c r="AB23" i="12"/>
  <c r="AD22" i="12"/>
  <c r="AC22" i="12"/>
  <c r="AB22" i="12"/>
  <c r="AC21" i="12"/>
  <c r="AB21" i="12"/>
  <c r="W21" i="12"/>
  <c r="T21" i="12"/>
  <c r="AC20" i="12"/>
  <c r="AB20" i="12"/>
  <c r="W20" i="12"/>
  <c r="T20" i="12"/>
  <c r="J20" i="12"/>
  <c r="AF28" i="12" l="1"/>
  <c r="AF36" i="12"/>
  <c r="AF39" i="12"/>
  <c r="AE37" i="12"/>
  <c r="AD37" i="12" s="1"/>
  <c r="AF37" i="12" s="1"/>
  <c r="AF30" i="12"/>
  <c r="AF22" i="12"/>
  <c r="AF23" i="12"/>
  <c r="K20" i="12"/>
  <c r="AD20" i="12"/>
  <c r="AF20" i="12" s="1"/>
  <c r="AE38" i="12" l="1"/>
  <c r="AD38" i="12" s="1"/>
  <c r="AF38" i="12" s="1"/>
  <c r="AD21" i="12"/>
  <c r="AF21" i="12" s="1"/>
</calcChain>
</file>

<file path=xl/sharedStrings.xml><?xml version="1.0" encoding="utf-8"?>
<sst xmlns="http://schemas.openxmlformats.org/spreadsheetml/2006/main" count="513" uniqueCount="319">
  <si>
    <t xml:space="preserve">Gestión del Riesgo de Corrupción - Mapa de Riesgos de Corrupción: </t>
  </si>
  <si>
    <t xml:space="preserve">Herramienta que le permite a la entidad identificar, analizar y controlar los posibles hechos generadores de corrupción, tanto internos como externos. </t>
  </si>
  <si>
    <t>Subcomponente</t>
  </si>
  <si>
    <t>Actividades</t>
  </si>
  <si>
    <t>Meta o Producto</t>
  </si>
  <si>
    <t>Responsable</t>
  </si>
  <si>
    <t>Fecha de cumplimiento</t>
  </si>
  <si>
    <t>Politica de Administración de riesgos</t>
  </si>
  <si>
    <t>Direccionamiento (Planeación)</t>
  </si>
  <si>
    <t>Comité Institucional de Coordinación de Control Interno</t>
  </si>
  <si>
    <t>Direccionamiento (Planeación) y Tecnologias de la Información</t>
  </si>
  <si>
    <t xml:space="preserve">
Construcción del mapa de Riesgos de Corrupción</t>
  </si>
  <si>
    <t>Direccionamiento (Planeación) y lideres de procesos</t>
  </si>
  <si>
    <t xml:space="preserve">
Consulta y divulgación</t>
  </si>
  <si>
    <r>
      <t>Publicar la Matriz de Riesgos de Corrupción en la pagina Web de la Red de Salud Suroriente E.S.E para consulta de todas nuestras partes interesadas</t>
    </r>
    <r>
      <rPr>
        <sz val="11"/>
        <rFont val="Arial"/>
        <family val="2"/>
      </rPr>
      <t xml:space="preserve"> y grupos de valor</t>
    </r>
  </si>
  <si>
    <t>Matriz de riesgos de corrupción publicado en
la pagina Web</t>
  </si>
  <si>
    <r>
      <t>Publicar la Matriz de Riesgos actualizada de la E.S.E para consulta de todas nuestras partes interesadas</t>
    </r>
    <r>
      <rPr>
        <sz val="11"/>
        <rFont val="Arial"/>
        <family val="2"/>
      </rPr>
      <t xml:space="preserve"> y grupos de valor</t>
    </r>
  </si>
  <si>
    <t>Matriz de riesgos publicado en
la pagina Web</t>
  </si>
  <si>
    <t>Monitoreo y Revisión</t>
  </si>
  <si>
    <t>Realizar monitoreo permanente a los controles e implementación de acciones para mitigar riesgos</t>
  </si>
  <si>
    <t>Mapa de riesgos gestionado</t>
  </si>
  <si>
    <t>Lideres de proceso</t>
  </si>
  <si>
    <t xml:space="preserve">Permanente </t>
  </si>
  <si>
    <t>Realizar monitoreo y revisión a a los controles e implementación de acciones para mitigar riesgos</t>
  </si>
  <si>
    <t>2 Informes de seguimiento a los riesgos institucionales</t>
  </si>
  <si>
    <t>Seguimiento</t>
  </si>
  <si>
    <t>Realizar seguimiento cuatrimestral y presentar informe de seguimiento al Plan Anticorrupción y de Atención al Ciudadano incluye mapa de riesgos de corrupción.</t>
  </si>
  <si>
    <t>3 Informes de seguimiento al Plan Anticorrupción y de Atención al Ciudadano incluye mapa de riesgos de corrupción.</t>
  </si>
  <si>
    <t>Asesora de Control Interno</t>
  </si>
  <si>
    <t>Facilita el acceso a los servicios que brinda la administración pública, y le permite a las entidades simplificar, estandarizar, eliminar, optimizar y automatizar los trámites existentes, acercando el ciudadano a los servicios que presta el Estado.</t>
  </si>
  <si>
    <t xml:space="preserve">Racionalización de Trámites: </t>
  </si>
  <si>
    <t>Identificación de trámites</t>
  </si>
  <si>
    <t>Priorización de trámites</t>
  </si>
  <si>
    <t>Racionalización de trámites</t>
  </si>
  <si>
    <t>Interoperabilidad</t>
  </si>
  <si>
    <t xml:space="preserve">Rendición de Cuentas: </t>
  </si>
  <si>
    <t>Expresión del control social que comprende acciones de petición de información, diálogos e incentivos.</t>
  </si>
  <si>
    <t>Periodicamente</t>
  </si>
  <si>
    <t xml:space="preserve">Recolectar, revisar y consolidar la información sobre la prestación de servicios de salud, contratación, aspectos financieros y satisfacción al usuario para la audiencia publica de rendición de cuentas. </t>
  </si>
  <si>
    <t>1 Informe de Rendición de Cuentas</t>
  </si>
  <si>
    <t>Direccionamiento (Planeación)
Subgerente Cientifica 
Jefe Administrativo y Financiero</t>
  </si>
  <si>
    <t>Publicar informe de rendición de cuentas en pagina web</t>
  </si>
  <si>
    <t>1 Informe de Rendición de Cuentas publicado</t>
  </si>
  <si>
    <t>Informacion de Calidad y Lenguaje Comprensible</t>
  </si>
  <si>
    <t xml:space="preserve">Dialogo de doble vía con la ciudadanía y
sus organizaciones. </t>
  </si>
  <si>
    <t>Reporte de la fecha de la audiencia de rendición de cuentas en el portal vigilados de la Supersalud.</t>
  </si>
  <si>
    <t>Emitir y publicar acto administrativo de convocatoria para la audiencia publica de rendición de cuentas</t>
  </si>
  <si>
    <t>1 acto administrativo publicado</t>
  </si>
  <si>
    <t>Direccionamiento (Planeación)
Gestión Juridica</t>
  </si>
  <si>
    <t xml:space="preserve">Convocar a la Audiencia Pública de Rendición de Cuentas </t>
  </si>
  <si>
    <t>Convocar por minimo dos medios de comunicación institucionales</t>
  </si>
  <si>
    <t xml:space="preserve">Realizar la audiencia publica de Rendición de Cuentas </t>
  </si>
  <si>
    <t>Acta de audiencia publica</t>
  </si>
  <si>
    <t>Direccionamiento (Planeación) y Equipo de Rendición de Cuentas</t>
  </si>
  <si>
    <t>Responsabilidad</t>
  </si>
  <si>
    <t>Elaborar acta o informe de rendición de cuentas</t>
  </si>
  <si>
    <t xml:space="preserve">Realizar seguimiento a los compromisos derivados de la audiencia publica de Rendición de Cuentas </t>
  </si>
  <si>
    <t>Seguimiento en el aplicativo ACPM</t>
  </si>
  <si>
    <t>Estructura Administrativa y Direccionamiento Estrategico</t>
  </si>
  <si>
    <t>Subgerente Cientifico
Gestión al Usuario</t>
  </si>
  <si>
    <t>Fortalecimiento de los canales de atención</t>
  </si>
  <si>
    <t xml:space="preserve">Talento Humano.
</t>
  </si>
  <si>
    <t>Normativo y procedimental</t>
  </si>
  <si>
    <t>Lider de atencion al usuario</t>
  </si>
  <si>
    <t>Trimestral</t>
  </si>
  <si>
    <t>Relacionamiento con el Ciudadano</t>
  </si>
  <si>
    <t xml:space="preserve">Mecanismos para Mejorar la Atención al Ciudadano: </t>
  </si>
  <si>
    <t>Centra sus esfuerzos en garantizar el acceso de los ciudadanos a los trámites y servicios de la Administración Pública.</t>
  </si>
  <si>
    <t>Realizar capacitación o sensibilización en humanización en la atención al usuario</t>
  </si>
  <si>
    <t>Pagina web con modificaciones en accesibilidad</t>
  </si>
  <si>
    <t>Gestión de la Información</t>
  </si>
  <si>
    <t>Manua aprobado</t>
  </si>
  <si>
    <t>Revisar y actualizar el manual de atención al usuario incorporando mecanismos para dar prioridad a las Peticiones de menores de edad y las relacionadas con derechos fundamentales.</t>
  </si>
  <si>
    <t>Elaborar infome trimestral de las PQRS teniendo en cuenta las recomendaciones de Control Interno</t>
  </si>
  <si>
    <t>4 informes de PQRS al año</t>
  </si>
  <si>
    <t xml:space="preserve">Generar información de los resultados de las encuestas de satisfacción al usuario </t>
  </si>
  <si>
    <t>4 informes al año</t>
  </si>
  <si>
    <t>Elaborar y publicar informe de las PQRS por parte de Control Interno</t>
  </si>
  <si>
    <t>2 informes al año</t>
  </si>
  <si>
    <t>Semestral</t>
  </si>
  <si>
    <t>Elaborar y publicar la caracterización de los usuarios.</t>
  </si>
  <si>
    <t xml:space="preserve">1 Caracterización de usuarios </t>
  </si>
  <si>
    <t>Mecanismos para la Transparencia y Acceso a la Información:</t>
  </si>
  <si>
    <t>Recoge los lineamientos para la garantía del derecho fundamental de acceso a la información pública, según el cual toda persona puede acceder a la información pública.</t>
  </si>
  <si>
    <t>Iniciativas Adicionales:</t>
  </si>
  <si>
    <t xml:space="preserve">Se refiere a las iniciativas particulares de la entidad que contribuyen a combatir y prevenir la corrupción. </t>
  </si>
  <si>
    <t>Lineamientos de Transparencia
Activa</t>
  </si>
  <si>
    <t>Elaboración de los Instrumentos de Gestión de la Información</t>
  </si>
  <si>
    <t>Monitoreo del acceso a la información
pública.</t>
  </si>
  <si>
    <t>Criterio diferencial de accesibilidad</t>
  </si>
  <si>
    <t>Documentar y publicar la carta de trato digno</t>
  </si>
  <si>
    <t>Carta de Trato digno publicada</t>
  </si>
  <si>
    <t>ñ</t>
  </si>
  <si>
    <t>12 publicaciones de estados financieros y ejecución presupuestal</t>
  </si>
  <si>
    <t>Mensualmente</t>
  </si>
  <si>
    <t>Publicación del informe de gestión de cada vigencia en pagina web, sobre los logros y resultados institucionales de la Red de Salud Suroriente.</t>
  </si>
  <si>
    <t>Publicación de los estados financieros y ejecución presupuestal en pagina web.</t>
  </si>
  <si>
    <t>Publicar del Plan Anual de Adquisiciones (PAA) 2022 y sus modificaciones</t>
  </si>
  <si>
    <t>Minimo 1 publicacion PAA</t>
  </si>
  <si>
    <t>1 plan de acción publicado</t>
  </si>
  <si>
    <t>1 Informe publicado</t>
  </si>
  <si>
    <t>Jefe Administrativo y Financiero
Contador
Gestión de la Información</t>
  </si>
  <si>
    <t>Direccionamiento (Planeación)
Gestión de la Información</t>
  </si>
  <si>
    <t>Bienes y Servicios
Gestión de la Información</t>
  </si>
  <si>
    <t>Publicar los planes institucionales de que trata Ley 612 de 2018 en su artículo 2.2.22.3.14</t>
  </si>
  <si>
    <t>Publicación del Plan de Acción vigencia 2022 de acuerdo a la Ley 1474 de 2011</t>
  </si>
  <si>
    <t>12 planes publicados</t>
  </si>
  <si>
    <t>Direccionamiento (Planeación)
Lideres de procesos</t>
  </si>
  <si>
    <t>Link de Transparencia rediseñado</t>
  </si>
  <si>
    <t>1 informe de seguimiento</t>
  </si>
  <si>
    <t xml:space="preserve">Publicar informes de seguimiento a la ejecución del Plan de Desarrollo </t>
  </si>
  <si>
    <t>Elaborar el inventario de los activos de la información</t>
  </si>
  <si>
    <t>Inventario de activos de información aprobado</t>
  </si>
  <si>
    <t>Portal web con requerimientos ITA actualizado.</t>
  </si>
  <si>
    <t>Contol interno 
Gestión de la Información</t>
  </si>
  <si>
    <t>Seguimiento a la publicación de la información institucional mediante matriz de responsabilidades Índice de Transparencia y Acceso a la Información - ITA</t>
  </si>
  <si>
    <t xml:space="preserve">1 Informe de seguimiento </t>
  </si>
  <si>
    <t>Actualización de la información institucional mediante matriz de responsabilidades Índice de Transparencia y Acceso a la Información - ITA</t>
  </si>
  <si>
    <t>Realizar seguimiento a la respuestas de las solicitudes de información de los usuarios identificando número de solicitudes recibidas, número de solicitudes trasladadas a otra institución y tiempos de respuesta.</t>
  </si>
  <si>
    <t>Integridad y Conflicto de Intereses</t>
  </si>
  <si>
    <t>Talento Humano</t>
  </si>
  <si>
    <t xml:space="preserve"> * Consulta el mapa de Riesgos de Corrupción - 2022</t>
  </si>
  <si>
    <t>Rendir formato GT003 a la Supersalud de la fecha de rendición de cuentas en el portal de Vigilados.</t>
  </si>
  <si>
    <t xml:space="preserve">Interactuar con todas las partes Interesadas internas, externas y grupos de valor de la Red de Salud Suroriente E.S.E. a través del diseño y publicación de un formato (PRESENTACIÓN DE PREGUNTAS PARA LA RENDICION DE CUENTAS A LA CIUDADANIA) con codigo de codificacion F-CM-58, V01 MAYO 2021 </t>
  </si>
  <si>
    <t xml:space="preserve"> Formulario publicado en pagina web y atraves de correos electronicos</t>
  </si>
  <si>
    <t>Proceso articulado a estandares de acreditación en salud</t>
  </si>
  <si>
    <t xml:space="preserve">Capacitación o sensibilización a minimo 80 personas </t>
  </si>
  <si>
    <t>Rara vez</t>
  </si>
  <si>
    <t>Catastrofico</t>
  </si>
  <si>
    <t>Mayor</t>
  </si>
  <si>
    <t xml:space="preserve">CARLOS EDUARDO ARIZABALETA CORRAL
Original firmado </t>
  </si>
  <si>
    <t xml:space="preserve">ELABORÓ OFICINA DE PLANEACION Y CALIDAD </t>
  </si>
  <si>
    <t>Acto administrativo</t>
  </si>
  <si>
    <t>Mayo de 2023</t>
  </si>
  <si>
    <t>Junio de 2023</t>
  </si>
  <si>
    <t>31 de enero de 2023</t>
  </si>
  <si>
    <t>julio de 2023</t>
  </si>
  <si>
    <t>Enero 17 de 2023 Mayo 13 de 2023
Septiembre 14 de 2023</t>
  </si>
  <si>
    <t xml:space="preserve">Enero a Abril de 2023 </t>
  </si>
  <si>
    <t>Abril de 2023</t>
  </si>
  <si>
    <t>Julio a Diciembre de 2023</t>
  </si>
  <si>
    <t>Agosto de 2023</t>
  </si>
  <si>
    <t>Julio de 2023</t>
  </si>
  <si>
    <t>Continuar con la socialización de la Política de gestión del riesgos.</t>
  </si>
  <si>
    <t xml:space="preserve">En tres canales de comunicación </t>
  </si>
  <si>
    <t xml:space="preserve">Evaluar el cumplimiento de la politica de adminitración del riesgo </t>
  </si>
  <si>
    <t>Hacer 2 evaluaciones al año</t>
  </si>
  <si>
    <t>Marzo 2023 y Septiembre de 2023</t>
  </si>
  <si>
    <t>Actualizar el de mapa de riesgos de corrupción</t>
  </si>
  <si>
    <t xml:space="preserve">mapa de riesgos de corrupción actualizado </t>
  </si>
  <si>
    <t xml:space="preserve">Revisión y ajuste de los mapa de riesgos por procesos de acuerdo al seguimiento realizado en el 1er cuatrimestre </t>
  </si>
  <si>
    <t>13 mapas de riesgos actualizado</t>
  </si>
  <si>
    <t>febrero de 2023</t>
  </si>
  <si>
    <t>Elaborar de manera participativa con los lideres de proceso la actualización del mapa de riesgos.</t>
  </si>
  <si>
    <t>Marzo, julio y noviembre 2023</t>
  </si>
  <si>
    <t>Analizar las variables internas y externas que
afectan los trámites registrados en la
plataforma SUIT para establecer mecanismos
de mejora</t>
  </si>
  <si>
    <t>Proponer e implementar estrategias para la
racionalización de al menos un trámite de
acuerdo a lo registrado en la plataforma del
SUIT (http://tramites1.suit.gov.co/reportes-web/faces/reportes/gestion/rep_gestion_portal_departamento_municipio.jsf?_adf.ctrl-state=8qqk8c9sk_3)</t>
  </si>
  <si>
    <t>Realizar consultas en bases de datos y
plataformas disponibles para la verificación
de requisitos en general.</t>
  </si>
  <si>
    <t>Reingeniería de Procesos institucionales adelantada</t>
  </si>
  <si>
    <t xml:space="preserve">Revisar y actualizar el inventario de trámites
registrado en el Sistema Unico de
Información de Trámites SUIT </t>
  </si>
  <si>
    <t>Mayo y Junio 2023</t>
  </si>
  <si>
    <t>Julio y Agosto 2023</t>
  </si>
  <si>
    <t>Septiembre y Octubre 2023</t>
  </si>
  <si>
    <t>Direccionamiento (Planeación), gestión de la información, 
Subgerencia
Científica, 
Promoción y Prevención
Administrativa y Financiera</t>
  </si>
  <si>
    <t>Socializar la información sobre la gestión de la Red de Salud Suroriente en redes sociales y pagina web.</t>
  </si>
  <si>
    <t xml:space="preserve">Por 3 canales de comunicación </t>
  </si>
  <si>
    <t xml:space="preserve">Implementar los hallazgos de accesibilidad a la pagina web institucional </t>
  </si>
  <si>
    <t xml:space="preserve">Fortalecer el proceso de gestión al usuario con base  en los estandares de Acreditación en Salud. </t>
  </si>
  <si>
    <t xml:space="preserve">Noviembre de 2023 </t>
  </si>
  <si>
    <t xml:space="preserve">Direccionamiento y Talento humano </t>
  </si>
  <si>
    <t>Canal para denuncias y peticiones pára los colaboradores</t>
  </si>
  <si>
    <t xml:space="preserve">Implentar un canal de peticiones interno para los colaboradores </t>
  </si>
  <si>
    <t>Enero de 2023</t>
  </si>
  <si>
    <t>Implementar datos abiertos</t>
  </si>
  <si>
    <t>junio de 2023</t>
  </si>
  <si>
    <t>Noviembre de 2023</t>
  </si>
  <si>
    <t xml:space="preserve">Fortalecer la accesibilidad a la pagina web institucional a través de ayudas visuales para fortalecer la inclusión. </t>
  </si>
  <si>
    <t>Diciembre de 2023</t>
  </si>
  <si>
    <t>Socializar el Código de Integridad de la Red de Salud del Suroriente E.S.E.</t>
  </si>
  <si>
    <t>Identificación del riesgo</t>
  </si>
  <si>
    <t>Análisis del riesgo inherente</t>
  </si>
  <si>
    <t>Evaluación del riesgo - Valoración de los controles</t>
  </si>
  <si>
    <t>Evaluación del riesgo - Nivel del riesgo residual</t>
  </si>
  <si>
    <t xml:space="preserve">Referencia </t>
  </si>
  <si>
    <t>Proceso</t>
  </si>
  <si>
    <t>Impacto</t>
  </si>
  <si>
    <t>Causa Inmediata</t>
  </si>
  <si>
    <t>Causa Raíz</t>
  </si>
  <si>
    <t>Subcausas</t>
  </si>
  <si>
    <t>Descripción del Riesgo</t>
  </si>
  <si>
    <t>Clasificación del Riesgo</t>
  </si>
  <si>
    <t>Frecuencia con la cual se realiza la actividad</t>
  </si>
  <si>
    <t>Probabilidad Inherente</t>
  </si>
  <si>
    <t>%</t>
  </si>
  <si>
    <t>Criterios de impacto</t>
  </si>
  <si>
    <t>Observación de criterio</t>
  </si>
  <si>
    <t>Impacto 
Inherente</t>
  </si>
  <si>
    <t>Zona de Riesgo Inherente</t>
  </si>
  <si>
    <t>No. Control</t>
  </si>
  <si>
    <t>Descripción del Control</t>
  </si>
  <si>
    <t>Afectación</t>
  </si>
  <si>
    <t>Atributos</t>
  </si>
  <si>
    <t>Probabilidad Residual</t>
  </si>
  <si>
    <t>Probabilidad Residual Final</t>
  </si>
  <si>
    <t>Impacto Residual Final</t>
  </si>
  <si>
    <t>Zona de Riesgo Final</t>
  </si>
  <si>
    <t>Tratamiento</t>
  </si>
  <si>
    <t>Tipo</t>
  </si>
  <si>
    <t>Implementación</t>
  </si>
  <si>
    <t>Calificación</t>
  </si>
  <si>
    <t>Documentación</t>
  </si>
  <si>
    <t>Frecuencia</t>
  </si>
  <si>
    <t>Evidencia</t>
  </si>
  <si>
    <t>BIENES Y SERVICIOS</t>
  </si>
  <si>
    <t>Económico</t>
  </si>
  <si>
    <t>Sanciones del ente regulador</t>
  </si>
  <si>
    <t xml:space="preserve">Realizar la adquisicion de bienes y servicios (ordenes de compra) sin el cumplimiento de requisitos para beneficio propio o de terceros </t>
  </si>
  <si>
    <t xml:space="preserve">Posibles comportamientos no eticos de los empleados </t>
  </si>
  <si>
    <t>Posibles sanciones del ente reguladorpor realizar la adquisicion de bienes y servicios (ordenes de compra) sin el cumplimiento de requisitos para beneficio propio o de terceros.</t>
  </si>
  <si>
    <t>Corrupción</t>
  </si>
  <si>
    <t>N/A</t>
  </si>
  <si>
    <t xml:space="preserve">     Entre 10 y 50 SMLMV </t>
  </si>
  <si>
    <t>El lider de bienes y servicios verifica el cumplimiento  de toda la documentacion requerida de acuerdo a lista de chequeo.para elaborar las ordenes de compra</t>
  </si>
  <si>
    <t>Preventivo</t>
  </si>
  <si>
    <t>Manual</t>
  </si>
  <si>
    <t>Documentado</t>
  </si>
  <si>
    <t>Continua</t>
  </si>
  <si>
    <t>Con Registro</t>
  </si>
  <si>
    <t>Reducir (mitigar)</t>
  </si>
  <si>
    <t>Informar a proveedores, la lista de chequeo de documentos requeridos para elaborar las ordenes de compra</t>
  </si>
  <si>
    <t>lider de bienes y servicios</t>
  </si>
  <si>
    <t>31/11/2022</t>
  </si>
  <si>
    <t>Se incluye lista de documentos cuando se solicita cotizacion de un insumo y se revisan documentos por cada orden de compra; cuando no cumplen, se envia correo o por mensajeria instantanea al proveedor para que sean enviados</t>
  </si>
  <si>
    <t>En Ejecución</t>
  </si>
  <si>
    <t>No</t>
  </si>
  <si>
    <t>Si</t>
  </si>
  <si>
    <t>Pocas veces el proveedor se demora en enviar los documentos solicitados y se adjuntan a fecha posterior a la orden de compra</t>
  </si>
  <si>
    <t>Fraude interno</t>
  </si>
  <si>
    <t>El jefe financiero y administrativo, verifica que toda la documentacion cumpla para la orden de compra.(Lista de chequeo)</t>
  </si>
  <si>
    <t>Detectivo</t>
  </si>
  <si>
    <t>Verificar documentacion requerida en cada orden de compra</t>
  </si>
  <si>
    <t>lider de bienes y servicios/ Jefe financiero</t>
  </si>
  <si>
    <t>Se continua con la verificacion documental</t>
  </si>
  <si>
    <t>Algunos proveedores enviaron documentos extemporaneos (despues de la fecha de la orden de compra) porque los enviados eras de meses anteriores</t>
  </si>
  <si>
    <t>GESTIÓN DEL TALENTO HUMANO</t>
  </si>
  <si>
    <t>Reputacional</t>
  </si>
  <si>
    <t xml:space="preserve">Solicitar o recibir dadivas </t>
  </si>
  <si>
    <t>Para la vinculación sin los requsitos y competencias del cargo para beneficio propio o de terceros</t>
  </si>
  <si>
    <t>Falla en la verificación de requisitos</t>
  </si>
  <si>
    <t>Posibilidad de solicitar o recibir dadivas para la vinculación sin los requisitos y competencias del cargo para beneficio propio o de terceros</t>
  </si>
  <si>
    <t xml:space="preserve">     El riesgo afecta la imagen de la entidad internamente, de conocimiento general, nivel interno, de junta dircetiva y accionistas y/o de provedores</t>
  </si>
  <si>
    <t xml:space="preserve">Lider de talento humano verifica el cumplimiento de los perfiles del cargo a proveer, este se realiza atraves de la lista de chequeo "Verificacion de documentos personal de planta" </t>
  </si>
  <si>
    <t>El Manual de funciones y competencias,  para los servidores públcios nombrados se encuentra actualizado acorde a la normatividad vigente año 2022; .Al igual que la lista de chequeo "Verificación documentos personal de planta".</t>
  </si>
  <si>
    <t>Lider  y abogado del proceso de Gestión de  Talento Humano</t>
  </si>
  <si>
    <t>Cada que ingresa un nuevo colaborador,  para ser nombrado.</t>
  </si>
  <si>
    <t>Al moneto de la vinculación del colaborador se le entrega una copia de las funciones y/o actividades a realozar en el cargo que se va a desempeñar.</t>
  </si>
  <si>
    <t>Continuar con la cción porpuesta,  al momento de la vinculación del nuevo colaborador.</t>
  </si>
  <si>
    <t>Falta de etica profesional</t>
  </si>
  <si>
    <r>
      <t xml:space="preserve">El abogado de talento humano  verifica la autenticidad del tiulo academico del aspirante al cargo, solicitando a las instituciones educativas a traves de oficio </t>
    </r>
    <r>
      <rPr>
        <sz val="11"/>
        <rFont val="Arial"/>
        <family val="2"/>
      </rPr>
      <t xml:space="preserve"> la verificacion academica.</t>
    </r>
  </si>
  <si>
    <t xml:space="preserve">Verificacion del perfil del cargo cumplan con la normatividad vigente </t>
  </si>
  <si>
    <t>lider talento humano</t>
  </si>
  <si>
    <t xml:space="preserve">Al ingreso del nuevo colaborador se verifica que cumplan con los requisitos exigiods en el Manual de Funciones y competencias y/o Manual de  actividades </t>
  </si>
  <si>
    <t xml:space="preserve">Continuar con la cción propuesta de cumplimiento de los requisitos para el cargo a desempeñar. </t>
  </si>
  <si>
    <t xml:space="preserve">Favorecimiento propio o de terceros </t>
  </si>
  <si>
    <t>En liquidación y pagos de nomina  y parafiscales</t>
  </si>
  <si>
    <t>Probabilidad de perdida economica y reputacional por favorecimiento propio o de terceros en la liquidación de nomina y parafiscales</t>
  </si>
  <si>
    <t>El lider de talento humano revisa la liquidación de la nomina y parafiscales.</t>
  </si>
  <si>
    <t>Revisar y actualizar el procedimiento de nomina y parafiscales.</t>
  </si>
  <si>
    <t xml:space="preserve">lider de talento humano </t>
  </si>
  <si>
    <t>En el momento se esta ejecutando la revisión de la nomina por parte de la Jefe administrativa y financiera,  para su respectivo pago.  El archivo se seguridad social se genera acorde a la pagado en la nomina.</t>
  </si>
  <si>
    <t>Continuar de manera mensual con la revisión dela nomina y archivo de seguridad social.</t>
  </si>
  <si>
    <t>El jefe de la oficina administrativa y financiera verifica para visto bueno del pago de la nomina y parafiscales.</t>
  </si>
  <si>
    <t>GESTIÓN FINANCIERA</t>
  </si>
  <si>
    <t xml:space="preserve"> modificar la destinación valor de un cheque o giro  </t>
  </si>
  <si>
    <t>en beneficio propio o de un tercero</t>
  </si>
  <si>
    <t>Error en elaboracion de cheque</t>
  </si>
  <si>
    <t>Posibilidad de modificar la destinación valor de un cheque o giro en beneficio propio o de un tercero</t>
  </si>
  <si>
    <t xml:space="preserve">     Entre 50 y 100 SMLMV </t>
  </si>
  <si>
    <t xml:space="preserve">Verificación por el auxiliar de tesoreria que el cheque o pago corresponda a una cuenta presupuestada, causada y contabilizada.
</t>
  </si>
  <si>
    <t>Verificación de pago y legalización para archivo</t>
  </si>
  <si>
    <t>auxiliar administrativo de tesoreria</t>
  </si>
  <si>
    <t>Septiembre</t>
  </si>
  <si>
    <t xml:space="preserve">Una vez se realizan los pagos o giro de cheques de la entidad se pasa el documento con sus respectivos anexos al area de tesoreria donde se legaliza y se valida la informacion presupuestal y contable </t>
  </si>
  <si>
    <t xml:space="preserve">Para la vigencia 2023 es necesario establecer desde el area juridica el documento correspondiente para la expedicion de garantias o polizas a los diferentes procesos contractuales </t>
  </si>
  <si>
    <t>Error al realizar recibo de caja de un giro por un tercero</t>
  </si>
  <si>
    <t xml:space="preserve"> omitir la verificación de requisitos para el pago a proveedores y contratistas</t>
  </si>
  <si>
    <t>busca la destinación de recursos públicos de forma indebida en favor de un privado o tercero</t>
  </si>
  <si>
    <t>Documentación incompleta de proveedores y/o contratistas</t>
  </si>
  <si>
    <t>Posibilidad de omitir la verificación de requisitos para el pago a proveedores y contratistas busca la destinación de recursos públicos de forma indebida en favor de un privado o tercero</t>
  </si>
  <si>
    <t xml:space="preserve">Certificación por supervisor/interventor de servicios prestados dando cumplimiento al objeto contractual y/o orden de compra
</t>
  </si>
  <si>
    <t>Documentar los controles de la realización de pago sólo en estado contabilizado y registrado en presupuesto y egalización del pago verificando que el valor pagado corresponda al valor causado</t>
  </si>
  <si>
    <t>jefe de oficina administrativa</t>
  </si>
  <si>
    <t xml:space="preserve">Con el fin de validar la informacion contable y presupuestal previo a realizar el pago de las obligaciones adquiridas se revisa el registro contable y el registro presupuestal (documentos debidamente firmados por los respondables de las respectivas areas) </t>
  </si>
  <si>
    <t>Finalizado</t>
  </si>
  <si>
    <t xml:space="preserve">Contador - Causación en contabilidad de facturas revisadas con cumplimiento de requisitos </t>
  </si>
  <si>
    <t>Causar cuentas sólo con el cumplimiento estricto de requisitos</t>
  </si>
  <si>
    <t>Jefe de oficina - Realización de pago sólo en estado contabilizado y registrado en presupuesto</t>
  </si>
  <si>
    <t>Sin Documentar</t>
  </si>
  <si>
    <t>Realizar pago sólo a cuentas causadas</t>
  </si>
  <si>
    <t>Auxiliar adminsitrativo de tesoreria - Legalización del pago verificando que el valor pagado corresponda al valor causado</t>
  </si>
  <si>
    <t>Legalizar pagos con sus respectivos soportes</t>
  </si>
  <si>
    <t>Plan de Acción</t>
  </si>
  <si>
    <t>Fecha Implementación</t>
  </si>
  <si>
    <t>Fecha Seguimiento</t>
  </si>
  <si>
    <t>Seguimiento 
1er Cuatrimestre
Julio a Octubre de 2022</t>
  </si>
  <si>
    <t>2do Cuatrimestre</t>
  </si>
  <si>
    <t>Estado</t>
  </si>
  <si>
    <t>Materialización del Riesgo</t>
  </si>
  <si>
    <t>Eficacia</t>
  </si>
  <si>
    <t>Observaciones</t>
  </si>
  <si>
    <t xml:space="preserve">Entre 10 y 50 SMLMV </t>
  </si>
  <si>
    <t>Extremo</t>
  </si>
  <si>
    <t>Alto</t>
  </si>
  <si>
    <t>Economico y Reputacional</t>
  </si>
  <si>
    <t xml:space="preserve">Entre 50 y 100 SMLMV </t>
  </si>
  <si>
    <t xml:space="preserve">Muy Baja </t>
  </si>
  <si>
    <t xml:space="preserve"> Entre 50 y 100 SMLMV </t>
  </si>
  <si>
    <t>MAPA DE RIESGOS DE CORRUPCIÓN VIGENCIA 2023</t>
  </si>
  <si>
    <r>
      <rPr>
        <b/>
        <sz val="20"/>
        <color theme="1"/>
        <rFont val="Arial"/>
        <family val="2"/>
      </rPr>
      <t>Entidad:</t>
    </r>
    <r>
      <rPr>
        <sz val="20"/>
        <color theme="1"/>
        <rFont val="Arial"/>
        <family val="2"/>
      </rPr>
      <t xml:space="preserve"> RED DE SALUD DEL SURORIENTE
</t>
    </r>
    <r>
      <rPr>
        <b/>
        <sz val="20"/>
        <color theme="1"/>
        <rFont val="Arial"/>
        <family val="2"/>
      </rPr>
      <t xml:space="preserve">Fecha de elaboración: </t>
    </r>
    <r>
      <rPr>
        <sz val="20"/>
        <color theme="1"/>
        <rFont val="Arial"/>
        <family val="2"/>
      </rPr>
      <t xml:space="preserve">21-ene-23
</t>
    </r>
    <r>
      <rPr>
        <b/>
        <sz val="20"/>
        <color theme="1"/>
        <rFont val="Arial"/>
        <family val="2"/>
      </rPr>
      <t>Fecha de publicacion:</t>
    </r>
    <r>
      <rPr>
        <sz val="20"/>
        <color theme="1"/>
        <rFont val="Arial"/>
        <family val="2"/>
      </rPr>
      <t xml:space="preserve"> 31 -ene-23
</t>
    </r>
    <r>
      <rPr>
        <b/>
        <sz val="20"/>
        <color theme="1"/>
        <rFont val="Arial"/>
        <family val="2"/>
      </rPr>
      <t>Vigencia:</t>
    </r>
    <r>
      <rPr>
        <sz val="20"/>
        <color theme="1"/>
        <rFont val="Arial"/>
        <family val="2"/>
      </rPr>
      <t xml:space="preserve"> 2023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</si>
</sst>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30" x14ac:knownFonts="1">
    <font>
      <sz val="11"/>
      <color theme="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b/>
      <sz val="18"/>
      <color theme="1"/>
      <name val="Calibri"/>
      <family val="2"/>
      <scheme val="minor"/>
    </font>
    <font>
      <b/>
      <sz val="14"/>
      <color theme="0"/>
      <name val="Arial"/>
      <family val="2"/>
    </font>
    <font>
      <sz val="11"/>
      <color theme="1"/>
      <name val="Arial"/>
      <family val="2"/>
    </font>
    <font>
      <b/>
      <sz val="11"/>
      <color rgb="FF0065B0"/>
      <name val="Arial"/>
      <family val="2"/>
    </font>
    <font>
      <sz val="11"/>
      <name val="Arial"/>
      <family val="2"/>
    </font>
    <font>
      <b/>
      <sz val="12"/>
      <color rgb="FF0065B0"/>
      <name val="Arial Narrow"/>
      <family val="2"/>
    </font>
    <font>
      <sz val="12"/>
      <color theme="1"/>
      <name val="Arial Narrow"/>
      <family val="2"/>
    </font>
    <font>
      <sz val="12"/>
      <name val="Arial Narrow"/>
      <family val="2"/>
    </font>
    <font>
      <b/>
      <sz val="14"/>
      <color rgb="FF0065B0"/>
      <name val="Arial Narrow"/>
      <family val="2"/>
    </font>
    <font>
      <sz val="11"/>
      <color theme="1"/>
      <name val="Arial Narrow"/>
      <family val="2"/>
    </font>
    <font>
      <u/>
      <sz val="11"/>
      <color theme="10"/>
      <name val="Calibri"/>
      <family val="2"/>
      <scheme val="minor"/>
    </font>
    <font>
      <b/>
      <u/>
      <sz val="12"/>
      <color theme="0"/>
      <name val="Calibri"/>
      <family val="2"/>
      <scheme val="minor"/>
    </font>
    <font>
      <sz val="11"/>
      <color rgb="FFFF0000"/>
      <name val="Calibri"/>
      <family val="2"/>
      <scheme val="minor"/>
    </font>
    <font>
      <b/>
      <sz val="24"/>
      <color theme="1"/>
      <name val="Arial"/>
      <family val="2"/>
    </font>
    <font>
      <b/>
      <sz val="20"/>
      <color theme="1"/>
      <name val="Arial"/>
      <family val="2"/>
    </font>
    <font>
      <sz val="20"/>
      <color theme="1"/>
      <name val="Arial"/>
      <family val="2"/>
    </font>
    <font>
      <b/>
      <sz val="26"/>
      <color theme="1"/>
      <name val="Calibri"/>
      <family val="2"/>
      <scheme val="minor"/>
    </font>
    <font>
      <sz val="16"/>
      <color theme="1"/>
      <name val="Calibri"/>
      <family val="2"/>
      <scheme val="minor"/>
    </font>
    <font>
      <sz val="11"/>
      <color theme="1"/>
      <name val="Calibri"/>
      <family val="2"/>
      <scheme val="minor"/>
    </font>
    <font>
      <b/>
      <sz val="11"/>
      <color theme="1"/>
      <name val="Arial"/>
      <family val="2"/>
    </font>
    <font>
      <b/>
      <sz val="14"/>
      <color theme="1"/>
      <name val="Arial"/>
      <family val="2"/>
    </font>
    <font>
      <b/>
      <sz val="9"/>
      <color theme="1"/>
      <name val="Arial"/>
      <family val="2"/>
    </font>
    <font>
      <sz val="9"/>
      <name val="Arial"/>
      <family val="2"/>
    </font>
    <font>
      <sz val="9"/>
      <color theme="1"/>
      <name val="Arial"/>
      <family val="2"/>
    </font>
    <font>
      <sz val="8"/>
      <color theme="1"/>
      <name val="Arial"/>
      <family val="2"/>
    </font>
    <font>
      <b/>
      <sz val="8"/>
      <color theme="1"/>
      <name val="Arial"/>
      <family val="2"/>
    </font>
  </fonts>
  <fills count="1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0070C0"/>
        <bgColor indexed="64"/>
      </patternFill>
    </fill>
    <fill>
      <patternFill patternType="solid">
        <fgColor theme="8"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bgColor indexed="64"/>
      </patternFill>
    </fill>
    <fill>
      <patternFill patternType="solid">
        <fgColor theme="7"/>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dashed">
        <color theme="9" tint="-0.24994659260841701"/>
      </left>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style="dashed">
        <color theme="9" tint="-0.24994659260841701"/>
      </right>
      <top style="dashed">
        <color theme="9" tint="-0.24994659260841701"/>
      </top>
      <bottom/>
      <diagonal/>
    </border>
    <border>
      <left/>
      <right style="dashed">
        <color theme="9" tint="-0.24994659260841701"/>
      </right>
      <top/>
      <bottom/>
      <diagonal/>
    </border>
    <border>
      <left/>
      <right style="dashed">
        <color theme="9" tint="-0.24994659260841701"/>
      </right>
      <top/>
      <bottom style="dashed">
        <color theme="9" tint="-0.24994659260841701"/>
      </bottom>
      <diagonal/>
    </border>
  </borders>
  <cellStyleXfs count="4">
    <xf numFmtId="0" fontId="0" fillId="0" borderId="0"/>
    <xf numFmtId="0" fontId="14" fillId="0" borderId="0" applyNumberFormat="0" applyFill="0" applyBorder="0" applyAlignment="0" applyProtection="0"/>
    <xf numFmtId="43" fontId="22" fillId="0" borderId="0" applyFont="0" applyFill="0" applyBorder="0" applyAlignment="0" applyProtection="0"/>
    <xf numFmtId="9" fontId="22" fillId="0" borderId="0" applyFont="0" applyFill="0" applyBorder="0" applyAlignment="0" applyProtection="0"/>
  </cellStyleXfs>
  <cellXfs count="277">
    <xf numFmtId="0" fontId="0" fillId="0" borderId="0" xfId="0"/>
    <xf numFmtId="0" fontId="2" fillId="3" borderId="0" xfId="0" applyFont="1" applyFill="1"/>
    <xf numFmtId="0" fontId="0" fillId="3" borderId="0" xfId="0" applyFill="1"/>
    <xf numFmtId="0" fontId="0" fillId="3" borderId="2" xfId="0" applyFill="1" applyBorder="1"/>
    <xf numFmtId="0" fontId="0" fillId="3" borderId="3" xfId="0" applyFill="1" applyBorder="1"/>
    <xf numFmtId="0" fontId="0" fillId="3" borderId="4" xfId="0" applyFill="1" applyBorder="1"/>
    <xf numFmtId="0" fontId="0" fillId="3" borderId="6" xfId="0" applyFill="1" applyBorder="1"/>
    <xf numFmtId="0" fontId="4" fillId="3" borderId="4" xfId="0" applyFont="1" applyFill="1" applyBorder="1"/>
    <xf numFmtId="0" fontId="5" fillId="4" borderId="1"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protection hidden="1"/>
    </xf>
    <xf numFmtId="0" fontId="7" fillId="0" borderId="1"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1" xfId="0" applyFont="1" applyBorder="1" applyAlignment="1" applyProtection="1">
      <alignment horizontal="left" vertical="center" wrapText="1"/>
      <protection hidden="1"/>
    </xf>
    <xf numFmtId="0" fontId="8" fillId="0" borderId="1" xfId="0" applyFont="1" applyBorder="1" applyAlignment="1" applyProtection="1">
      <alignment horizontal="center" vertical="center" wrapText="1"/>
      <protection hidden="1"/>
    </xf>
    <xf numFmtId="0" fontId="6" fillId="0" borderId="1" xfId="0" applyFont="1" applyBorder="1" applyAlignment="1" applyProtection="1">
      <alignment vertical="center" wrapText="1"/>
      <protection hidden="1"/>
    </xf>
    <xf numFmtId="0" fontId="8" fillId="0" borderId="1" xfId="0" applyFont="1" applyBorder="1" applyAlignment="1" applyProtection="1">
      <alignment vertical="center" wrapText="1"/>
      <protection hidden="1"/>
    </xf>
    <xf numFmtId="0" fontId="0" fillId="0" borderId="1" xfId="0"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11" fillId="0" borderId="1" xfId="0" applyFont="1" applyBorder="1" applyAlignment="1" applyProtection="1">
      <alignment horizontal="left" vertical="center" wrapText="1"/>
      <protection hidden="1"/>
    </xf>
    <xf numFmtId="0" fontId="10"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5" fillId="4" borderId="8" xfId="0" applyFont="1" applyFill="1" applyBorder="1" applyAlignment="1" applyProtection="1">
      <alignment horizontal="center" vertical="center" wrapText="1"/>
      <protection hidden="1"/>
    </xf>
    <xf numFmtId="0" fontId="13" fillId="0" borderId="1" xfId="0" applyFont="1" applyBorder="1" applyAlignment="1" applyProtection="1">
      <alignment horizontal="center" vertical="center"/>
      <protection hidden="1"/>
    </xf>
    <xf numFmtId="0" fontId="13"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protection hidden="1"/>
    </xf>
    <xf numFmtId="0" fontId="0" fillId="0" borderId="0" xfId="0" applyAlignment="1">
      <alignment horizontal="center"/>
    </xf>
    <xf numFmtId="0" fontId="11" fillId="0" borderId="1" xfId="0" applyFont="1" applyBorder="1" applyAlignment="1" applyProtection="1">
      <alignment horizontal="justify" vertical="center" wrapText="1"/>
      <protection hidden="1"/>
    </xf>
    <xf numFmtId="0" fontId="13" fillId="0" borderId="1" xfId="0" applyFont="1" applyBorder="1" applyAlignment="1" applyProtection="1">
      <alignment horizontal="justify" vertical="center" wrapText="1"/>
      <protection hidden="1"/>
    </xf>
    <xf numFmtId="0" fontId="10" fillId="0" borderId="1" xfId="0" applyFont="1" applyBorder="1" applyAlignment="1" applyProtection="1">
      <alignment horizontal="justify" vertical="center" wrapText="1"/>
      <protection hidden="1"/>
    </xf>
    <xf numFmtId="0" fontId="9" fillId="2" borderId="1" xfId="0" applyFont="1" applyFill="1" applyBorder="1" applyAlignment="1" applyProtection="1">
      <alignment horizontal="center" vertical="center" wrapText="1"/>
      <protection hidden="1"/>
    </xf>
    <xf numFmtId="0" fontId="13" fillId="0" borderId="1" xfId="0" applyFont="1" applyBorder="1" applyAlignment="1">
      <alignment vertical="center"/>
    </xf>
    <xf numFmtId="0" fontId="13" fillId="0" borderId="1" xfId="0" applyFont="1" applyBorder="1" applyAlignment="1">
      <alignment horizontal="center" vertical="center"/>
    </xf>
    <xf numFmtId="0" fontId="10" fillId="2" borderId="1"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wrapText="1"/>
      <protection hidden="1"/>
    </xf>
    <xf numFmtId="0" fontId="10" fillId="2" borderId="1" xfId="0" applyFont="1" applyFill="1" applyBorder="1" applyAlignment="1" applyProtection="1">
      <alignment horizontal="left" vertical="center" wrapText="1"/>
      <protection hidden="1"/>
    </xf>
    <xf numFmtId="0" fontId="13" fillId="2" borderId="1" xfId="0" applyFont="1" applyFill="1" applyBorder="1" applyAlignment="1" applyProtection="1">
      <alignment horizontal="center" vertical="center" wrapText="1"/>
      <protection hidden="1"/>
    </xf>
    <xf numFmtId="0" fontId="13" fillId="2" borderId="8" xfId="0" applyFont="1" applyFill="1" applyBorder="1" applyAlignment="1" applyProtection="1">
      <alignment horizontal="left" vertical="center" wrapText="1"/>
      <protection hidden="1"/>
    </xf>
    <xf numFmtId="0" fontId="13" fillId="2" borderId="8" xfId="0" applyFont="1" applyFill="1" applyBorder="1" applyAlignment="1" applyProtection="1">
      <alignment horizontal="center" vertical="center" wrapText="1"/>
      <protection hidden="1"/>
    </xf>
    <xf numFmtId="0" fontId="0" fillId="0" borderId="1" xfId="0" applyBorder="1" applyAlignment="1">
      <alignment horizontal="center" vertical="center"/>
    </xf>
    <xf numFmtId="0" fontId="0" fillId="2" borderId="0" xfId="0" applyFill="1" applyAlignment="1" applyProtection="1">
      <alignment horizontal="center" wrapText="1"/>
      <protection locked="0"/>
    </xf>
    <xf numFmtId="0" fontId="0" fillId="2" borderId="0" xfId="0" applyFill="1" applyProtection="1">
      <protection locked="0"/>
    </xf>
    <xf numFmtId="0" fontId="0" fillId="2" borderId="0" xfId="0" applyFill="1" applyAlignment="1" applyProtection="1">
      <alignment horizontal="center"/>
      <protection locked="0"/>
    </xf>
    <xf numFmtId="0" fontId="18" fillId="2" borderId="0" xfId="0" applyFont="1" applyFill="1" applyAlignment="1" applyProtection="1">
      <alignment horizontal="center" vertical="center"/>
      <protection locked="0"/>
    </xf>
    <xf numFmtId="0" fontId="0" fillId="2" borderId="1" xfId="0" applyFill="1" applyBorder="1" applyProtection="1">
      <protection locked="0"/>
    </xf>
    <xf numFmtId="0" fontId="16" fillId="2" borderId="1" xfId="0" applyFont="1" applyFill="1" applyBorder="1" applyProtection="1">
      <protection locked="0"/>
    </xf>
    <xf numFmtId="0" fontId="0" fillId="2" borderId="0" xfId="0" applyFill="1" applyAlignment="1" applyProtection="1">
      <alignment wrapText="1"/>
      <protection locked="0"/>
    </xf>
    <xf numFmtId="0" fontId="20" fillId="2" borderId="0" xfId="0" applyFont="1" applyFill="1" applyAlignment="1" applyProtection="1">
      <alignment horizontal="center" wrapText="1"/>
      <protection locked="0"/>
    </xf>
    <xf numFmtId="0" fontId="0" fillId="0" borderId="8" xfId="0" applyBorder="1" applyAlignment="1" applyProtection="1">
      <alignment vertical="center"/>
      <protection hidden="1"/>
    </xf>
    <xf numFmtId="0" fontId="15" fillId="5" borderId="0" xfId="1" applyFont="1" applyFill="1" applyAlignment="1">
      <alignment horizontal="center" wrapText="1"/>
    </xf>
    <xf numFmtId="0" fontId="6" fillId="0" borderId="1" xfId="0" applyFont="1" applyBorder="1" applyAlignment="1" applyProtection="1">
      <alignment horizontal="center" vertical="center"/>
      <protection hidden="1"/>
    </xf>
    <xf numFmtId="0" fontId="7" fillId="0" borderId="1" xfId="0" applyFont="1" applyBorder="1" applyAlignment="1" applyProtection="1">
      <alignment horizontal="center" vertical="center" wrapText="1"/>
      <protection hidden="1"/>
    </xf>
    <xf numFmtId="0" fontId="3" fillId="3" borderId="4" xfId="0" applyFont="1" applyFill="1" applyBorder="1" applyAlignment="1">
      <alignment horizontal="left" wrapText="1"/>
    </xf>
    <xf numFmtId="0" fontId="3" fillId="3" borderId="0" xfId="0" applyFont="1" applyFill="1" applyAlignment="1">
      <alignment horizontal="left" wrapText="1"/>
    </xf>
    <xf numFmtId="0" fontId="3" fillId="3" borderId="6" xfId="0" applyFont="1" applyFill="1" applyBorder="1" applyAlignment="1">
      <alignment horizontal="left" wrapText="1"/>
    </xf>
    <xf numFmtId="0" fontId="3" fillId="3" borderId="7" xfId="0" applyFont="1" applyFill="1" applyBorder="1" applyAlignment="1">
      <alignment horizontal="left" wrapText="1"/>
    </xf>
    <xf numFmtId="0" fontId="5" fillId="4" borderId="1" xfId="0" applyFont="1" applyFill="1" applyBorder="1" applyAlignment="1" applyProtection="1">
      <alignment horizontal="center" vertical="center" wrapText="1"/>
      <protection hidden="1"/>
    </xf>
    <xf numFmtId="0" fontId="4" fillId="3" borderId="4" xfId="0" applyFont="1" applyFill="1" applyBorder="1" applyAlignment="1">
      <alignment horizontal="left" wrapText="1"/>
    </xf>
    <xf numFmtId="0" fontId="4" fillId="3" borderId="0" xfId="0" applyFont="1" applyFill="1" applyAlignment="1">
      <alignment horizontal="left" wrapText="1"/>
    </xf>
    <xf numFmtId="0" fontId="4" fillId="3" borderId="5" xfId="0" applyFont="1" applyFill="1" applyBorder="1" applyAlignment="1">
      <alignment horizontal="left" wrapText="1"/>
    </xf>
    <xf numFmtId="0" fontId="1" fillId="0" borderId="1" xfId="0" applyFont="1" applyBorder="1" applyAlignment="1" applyProtection="1">
      <alignment horizontal="center" vertical="center"/>
      <protection hidden="1"/>
    </xf>
    <xf numFmtId="0" fontId="12" fillId="0" borderId="1" xfId="0" applyFont="1" applyBorder="1" applyAlignment="1" applyProtection="1">
      <alignment horizontal="center" vertical="center" wrapText="1"/>
      <protection hidden="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5" fillId="4" borderId="8" xfId="0" applyFont="1" applyFill="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0" fontId="1" fillId="0" borderId="8" xfId="0" applyFont="1" applyBorder="1" applyAlignment="1" applyProtection="1">
      <alignment horizontal="center" vertical="center"/>
      <protection hidden="1"/>
    </xf>
    <xf numFmtId="0" fontId="1" fillId="0" borderId="9" xfId="0" applyFont="1" applyBorder="1" applyAlignment="1" applyProtection="1">
      <alignment horizontal="center" vertical="center"/>
      <protection hidden="1"/>
    </xf>
    <xf numFmtId="0" fontId="9" fillId="2" borderId="8"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center" vertical="center"/>
      <protection hidden="1"/>
    </xf>
    <xf numFmtId="0" fontId="9" fillId="2" borderId="9" xfId="0" applyFont="1" applyFill="1" applyBorder="1" applyAlignment="1" applyProtection="1">
      <alignment horizontal="center" vertical="center" wrapText="1"/>
      <protection hidden="1"/>
    </xf>
    <xf numFmtId="0" fontId="0" fillId="0" borderId="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1" fillId="2" borderId="0" xfId="0" applyFont="1" applyFill="1" applyAlignment="1" applyProtection="1">
      <alignment horizontal="left" wrapText="1"/>
      <protection locked="0"/>
    </xf>
    <xf numFmtId="0" fontId="20" fillId="2" borderId="3" xfId="0" applyFont="1" applyFill="1" applyBorder="1" applyAlignment="1" applyProtection="1">
      <alignment horizontal="left" vertical="center" wrapText="1"/>
      <protection locked="0"/>
    </xf>
    <xf numFmtId="0" fontId="20" fillId="2" borderId="0" xfId="0" applyFont="1" applyFill="1" applyAlignment="1" applyProtection="1">
      <alignment horizontal="left" vertical="center" wrapText="1"/>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17" fillId="2" borderId="13" xfId="0" applyFont="1" applyFill="1" applyBorder="1" applyAlignment="1" applyProtection="1">
      <alignment horizontal="center" vertical="center"/>
      <protection locked="0"/>
    </xf>
    <xf numFmtId="0" fontId="17" fillId="2" borderId="14" xfId="0" applyFont="1" applyFill="1" applyBorder="1" applyAlignment="1" applyProtection="1">
      <alignment horizontal="center" vertical="center"/>
      <protection locked="0"/>
    </xf>
    <xf numFmtId="0" fontId="17" fillId="2" borderId="17" xfId="0" applyFont="1" applyFill="1" applyBorder="1" applyAlignment="1" applyProtection="1">
      <alignment horizontal="center" vertical="center"/>
      <protection locked="0"/>
    </xf>
    <xf numFmtId="0" fontId="17" fillId="2" borderId="0" xfId="0" applyFont="1" applyFill="1" applyAlignment="1" applyProtection="1">
      <alignment horizontal="center" vertical="center"/>
      <protection locked="0"/>
    </xf>
    <xf numFmtId="0" fontId="17" fillId="2" borderId="20" xfId="0" applyFont="1" applyFill="1" applyBorder="1" applyAlignment="1" applyProtection="1">
      <alignment horizontal="center" vertical="center"/>
      <protection locked="0"/>
    </xf>
    <xf numFmtId="0" fontId="17" fillId="2" borderId="21" xfId="0" applyFont="1" applyFill="1" applyBorder="1" applyAlignment="1" applyProtection="1">
      <alignment horizontal="center" vertical="center"/>
      <protection locked="0"/>
    </xf>
    <xf numFmtId="0" fontId="19" fillId="2" borderId="13" xfId="0" applyFont="1" applyFill="1" applyBorder="1" applyAlignment="1" applyProtection="1">
      <alignment horizontal="left" vertical="top" wrapText="1"/>
      <protection locked="0"/>
    </xf>
    <xf numFmtId="0" fontId="19" fillId="2" borderId="14" xfId="0" applyFont="1" applyFill="1" applyBorder="1" applyAlignment="1" applyProtection="1">
      <alignment horizontal="left" vertical="top" wrapText="1"/>
      <protection locked="0"/>
    </xf>
    <xf numFmtId="0" fontId="19" fillId="2" borderId="22" xfId="0" applyFont="1" applyFill="1" applyBorder="1" applyAlignment="1" applyProtection="1">
      <alignment horizontal="left" vertical="top" wrapText="1"/>
      <protection locked="0"/>
    </xf>
    <xf numFmtId="0" fontId="19" fillId="2" borderId="17" xfId="0" applyFont="1" applyFill="1" applyBorder="1" applyAlignment="1" applyProtection="1">
      <alignment horizontal="left" vertical="top" wrapText="1"/>
      <protection locked="0"/>
    </xf>
    <xf numFmtId="0" fontId="19" fillId="2" borderId="0" xfId="0" applyFont="1" applyFill="1" applyAlignment="1" applyProtection="1">
      <alignment horizontal="left" vertical="top" wrapText="1"/>
      <protection locked="0"/>
    </xf>
    <xf numFmtId="0" fontId="19" fillId="2" borderId="23" xfId="0" applyFont="1" applyFill="1" applyBorder="1" applyAlignment="1" applyProtection="1">
      <alignment horizontal="left" vertical="top" wrapText="1"/>
      <protection locked="0"/>
    </xf>
    <xf numFmtId="0" fontId="19" fillId="2" borderId="0" xfId="0" applyFont="1" applyFill="1" applyBorder="1" applyAlignment="1" applyProtection="1">
      <alignment horizontal="left" vertical="top" wrapText="1"/>
      <protection locked="0"/>
    </xf>
    <xf numFmtId="0" fontId="0" fillId="2" borderId="0" xfId="0" applyFill="1" applyBorder="1" applyProtection="1">
      <protection locked="0"/>
    </xf>
    <xf numFmtId="0" fontId="23"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4" fillId="9" borderId="29" xfId="0" applyFont="1" applyFill="1" applyBorder="1" applyAlignment="1">
      <alignment horizontal="center" vertical="center" textRotation="90"/>
    </xf>
    <xf numFmtId="0" fontId="23" fillId="9" borderId="30" xfId="0" applyFont="1" applyFill="1" applyBorder="1" applyAlignment="1">
      <alignment horizontal="center" vertical="center"/>
    </xf>
    <xf numFmtId="0" fontId="23" fillId="9" borderId="31" xfId="0" applyFont="1" applyFill="1" applyBorder="1" applyAlignment="1">
      <alignment horizontal="center" vertical="center" wrapText="1"/>
    </xf>
    <xf numFmtId="0" fontId="23" fillId="9" borderId="29" xfId="0" applyFont="1" applyFill="1" applyBorder="1" applyAlignment="1">
      <alignment horizontal="center" vertical="center" wrapText="1"/>
    </xf>
    <xf numFmtId="0" fontId="25" fillId="9" borderId="31" xfId="0" applyFont="1" applyFill="1" applyBorder="1" applyAlignment="1">
      <alignment horizontal="center" vertical="center"/>
    </xf>
    <xf numFmtId="0" fontId="23" fillId="9" borderId="32" xfId="0" applyFont="1" applyFill="1" applyBorder="1" applyAlignment="1">
      <alignment horizontal="center" vertical="center" wrapText="1"/>
    </xf>
    <xf numFmtId="0" fontId="23" fillId="9" borderId="33" xfId="0" applyFont="1" applyFill="1" applyBorder="1" applyAlignment="1">
      <alignment horizontal="center" vertical="center"/>
    </xf>
    <xf numFmtId="0" fontId="23" fillId="9" borderId="33" xfId="0" applyFont="1" applyFill="1" applyBorder="1" applyAlignment="1">
      <alignment horizontal="center" vertical="center" wrapText="1"/>
    </xf>
    <xf numFmtId="0" fontId="23" fillId="9" borderId="29" xfId="0" applyFont="1" applyFill="1" applyBorder="1" applyAlignment="1">
      <alignment horizontal="center" vertical="center" textRotation="90" wrapText="1"/>
    </xf>
    <xf numFmtId="0" fontId="23" fillId="9" borderId="30" xfId="0" applyFont="1" applyFill="1" applyBorder="1" applyAlignment="1">
      <alignment horizontal="center" vertical="center" wrapText="1"/>
    </xf>
    <xf numFmtId="0" fontId="23" fillId="9" borderId="30" xfId="0" applyFont="1" applyFill="1" applyBorder="1" applyAlignment="1">
      <alignment horizontal="center" vertical="center" textRotation="90" wrapText="1"/>
    </xf>
    <xf numFmtId="0" fontId="8" fillId="0" borderId="29" xfId="0" applyFont="1" applyBorder="1" applyAlignment="1" applyProtection="1">
      <alignment horizontal="center" vertical="top" wrapText="1"/>
      <protection locked="0"/>
    </xf>
    <xf numFmtId="0" fontId="26" fillId="0" borderId="29" xfId="0" applyFont="1" applyBorder="1" applyAlignment="1" applyProtection="1">
      <alignment horizontal="center" vertical="top" wrapText="1"/>
      <protection locked="0"/>
    </xf>
    <xf numFmtId="0" fontId="6" fillId="11" borderId="29" xfId="0" applyFont="1" applyFill="1" applyBorder="1" applyAlignment="1" applyProtection="1">
      <alignment horizontal="center" vertical="center" wrapText="1"/>
      <protection locked="0"/>
    </xf>
    <xf numFmtId="0" fontId="6" fillId="0" borderId="29" xfId="0" applyFont="1" applyBorder="1" applyAlignment="1" applyProtection="1">
      <alignment horizontal="center" vertical="center"/>
      <protection locked="0"/>
    </xf>
    <xf numFmtId="0" fontId="23" fillId="0" borderId="29" xfId="0" applyFont="1" applyBorder="1" applyAlignment="1" applyProtection="1">
      <alignment horizontal="center" vertical="center" wrapText="1"/>
      <protection hidden="1"/>
    </xf>
    <xf numFmtId="9" fontId="6" fillId="0" borderId="29" xfId="0" applyNumberFormat="1" applyFont="1" applyBorder="1" applyAlignment="1" applyProtection="1">
      <alignment horizontal="center" vertical="center" wrapText="1"/>
      <protection hidden="1"/>
    </xf>
    <xf numFmtId="9" fontId="6" fillId="0" borderId="29" xfId="0" applyNumberFormat="1" applyFont="1" applyBorder="1" applyAlignment="1" applyProtection="1">
      <alignment horizontal="center" vertical="center" wrapText="1"/>
      <protection locked="0"/>
    </xf>
    <xf numFmtId="0" fontId="23" fillId="0" borderId="29" xfId="0" applyFont="1" applyBorder="1" applyAlignment="1" applyProtection="1">
      <alignment horizontal="center" vertical="center"/>
      <protection hidden="1"/>
    </xf>
    <xf numFmtId="0" fontId="6" fillId="0" borderId="30" xfId="0" applyFont="1" applyBorder="1" applyAlignment="1">
      <alignment horizontal="center" vertical="center"/>
    </xf>
    <xf numFmtId="0" fontId="6" fillId="0" borderId="30" xfId="0" applyFont="1" applyBorder="1" applyAlignment="1" applyProtection="1">
      <alignment horizontal="center" vertical="top" wrapText="1"/>
      <protection locked="0"/>
    </xf>
    <xf numFmtId="0" fontId="6" fillId="0" borderId="30" xfId="0" applyFont="1" applyBorder="1" applyAlignment="1" applyProtection="1">
      <alignment horizontal="center" vertical="top"/>
      <protection hidden="1"/>
    </xf>
    <xf numFmtId="0" fontId="6" fillId="0" borderId="30" xfId="0" applyFont="1" applyBorder="1" applyAlignment="1" applyProtection="1">
      <alignment horizontal="center" vertical="center" textRotation="90"/>
      <protection locked="0"/>
    </xf>
    <xf numFmtId="9" fontId="6" fillId="0" borderId="30" xfId="0" applyNumberFormat="1" applyFont="1" applyBorder="1" applyAlignment="1" applyProtection="1">
      <alignment horizontal="center" vertical="center"/>
      <protection hidden="1"/>
    </xf>
    <xf numFmtId="164" fontId="6" fillId="0" borderId="30" xfId="3" applyNumberFormat="1" applyFont="1" applyBorder="1" applyAlignment="1">
      <alignment horizontal="center" vertical="center"/>
    </xf>
    <xf numFmtId="0" fontId="23" fillId="0" borderId="30" xfId="0" applyFont="1" applyBorder="1" applyAlignment="1" applyProtection="1">
      <alignment horizontal="center" vertical="center" textRotation="90" wrapText="1"/>
      <protection hidden="1"/>
    </xf>
    <xf numFmtId="9" fontId="6" fillId="0" borderId="29" xfId="0" applyNumberFormat="1" applyFont="1" applyBorder="1" applyAlignment="1" applyProtection="1">
      <alignment horizontal="center" vertical="center"/>
      <protection hidden="1"/>
    </xf>
    <xf numFmtId="0" fontId="23" fillId="0" borderId="30" xfId="0" applyFont="1" applyBorder="1" applyAlignment="1" applyProtection="1">
      <alignment horizontal="center" vertical="center" textRotation="90"/>
      <protection hidden="1"/>
    </xf>
    <xf numFmtId="0" fontId="6" fillId="0" borderId="29" xfId="0" applyFont="1" applyBorder="1" applyAlignment="1" applyProtection="1">
      <alignment horizontal="center" vertical="center" textRotation="90"/>
      <protection locked="0"/>
    </xf>
    <xf numFmtId="0" fontId="27" fillId="0" borderId="30" xfId="0" applyFont="1" applyBorder="1" applyAlignment="1" applyProtection="1">
      <alignment horizontal="center" vertical="top" wrapText="1"/>
      <protection locked="0"/>
    </xf>
    <xf numFmtId="14" fontId="27" fillId="0" borderId="30" xfId="0" applyNumberFormat="1" applyFont="1" applyBorder="1" applyAlignment="1" applyProtection="1">
      <alignment horizontal="center" vertical="top"/>
      <protection locked="0"/>
    </xf>
    <xf numFmtId="14" fontId="27" fillId="0" borderId="30" xfId="0" applyNumberFormat="1" applyFont="1" applyBorder="1" applyAlignment="1" applyProtection="1">
      <alignment horizontal="center" vertical="top" wrapText="1"/>
      <protection locked="0"/>
    </xf>
    <xf numFmtId="14" fontId="6" fillId="0" borderId="30" xfId="0" applyNumberFormat="1" applyFont="1" applyBorder="1" applyAlignment="1" applyProtection="1">
      <alignment horizontal="center" vertical="top"/>
      <protection locked="0"/>
    </xf>
    <xf numFmtId="0" fontId="8" fillId="0" borderId="32" xfId="0" applyFont="1" applyBorder="1" applyAlignment="1" applyProtection="1">
      <alignment horizontal="center" vertical="top" wrapText="1"/>
      <protection locked="0"/>
    </xf>
    <xf numFmtId="0" fontId="26" fillId="0" borderId="32" xfId="0" applyFont="1" applyBorder="1" applyAlignment="1" applyProtection="1">
      <alignment horizontal="center" vertical="top" wrapText="1"/>
      <protection locked="0"/>
    </xf>
    <xf numFmtId="0" fontId="6" fillId="11" borderId="32" xfId="0" applyFont="1" applyFill="1" applyBorder="1" applyAlignment="1" applyProtection="1">
      <alignment horizontal="center" vertical="center" wrapText="1"/>
      <protection locked="0"/>
    </xf>
    <xf numFmtId="0" fontId="6" fillId="0" borderId="32" xfId="0" applyFont="1" applyBorder="1" applyAlignment="1" applyProtection="1">
      <alignment horizontal="center" vertical="center"/>
      <protection locked="0"/>
    </xf>
    <xf numFmtId="0" fontId="23" fillId="0" borderId="32" xfId="0" applyFont="1" applyBorder="1" applyAlignment="1" applyProtection="1">
      <alignment horizontal="center" vertical="center" wrapText="1"/>
      <protection hidden="1"/>
    </xf>
    <xf numFmtId="9" fontId="6" fillId="0" borderId="32" xfId="0" applyNumberFormat="1" applyFont="1" applyBorder="1" applyAlignment="1" applyProtection="1">
      <alignment horizontal="center" vertical="center" wrapText="1"/>
      <protection hidden="1"/>
    </xf>
    <xf numFmtId="9" fontId="6" fillId="0" borderId="32" xfId="0" applyNumberFormat="1" applyFont="1" applyBorder="1" applyAlignment="1" applyProtection="1">
      <alignment horizontal="center" vertical="center" wrapText="1"/>
      <protection locked="0"/>
    </xf>
    <xf numFmtId="0" fontId="23" fillId="0" borderId="32" xfId="0" applyFont="1" applyBorder="1" applyAlignment="1" applyProtection="1">
      <alignment horizontal="center" vertical="center"/>
      <protection hidden="1"/>
    </xf>
    <xf numFmtId="1" fontId="6" fillId="0" borderId="30" xfId="0" applyNumberFormat="1" applyFont="1" applyBorder="1" applyAlignment="1" applyProtection="1">
      <alignment horizontal="center" vertical="top"/>
      <protection locked="0"/>
    </xf>
    <xf numFmtId="14" fontId="28" fillId="0" borderId="30" xfId="0" applyNumberFormat="1" applyFont="1" applyBorder="1" applyAlignment="1" applyProtection="1">
      <alignment horizontal="center" vertical="top"/>
      <protection locked="0"/>
    </xf>
    <xf numFmtId="0" fontId="6" fillId="0" borderId="31" xfId="0" applyFont="1" applyBorder="1" applyAlignment="1" applyProtection="1">
      <alignment horizontal="center" vertical="top" wrapText="1"/>
      <protection locked="0"/>
    </xf>
    <xf numFmtId="0" fontId="26" fillId="0" borderId="31" xfId="0" applyFont="1" applyBorder="1" applyAlignment="1" applyProtection="1">
      <alignment horizontal="center" vertical="top" wrapText="1"/>
      <protection locked="0"/>
    </xf>
    <xf numFmtId="0" fontId="6" fillId="11" borderId="31" xfId="0" applyFont="1" applyFill="1" applyBorder="1" applyAlignment="1" applyProtection="1">
      <alignment horizontal="center" vertical="center" wrapText="1"/>
      <protection locked="0"/>
    </xf>
    <xf numFmtId="0" fontId="6" fillId="0" borderId="31" xfId="0" applyFont="1" applyBorder="1" applyAlignment="1" applyProtection="1">
      <alignment horizontal="center" vertical="center"/>
      <protection locked="0"/>
    </xf>
    <xf numFmtId="0" fontId="23" fillId="0" borderId="31" xfId="0" applyFont="1" applyBorder="1" applyAlignment="1" applyProtection="1">
      <alignment horizontal="center" vertical="center" wrapText="1"/>
      <protection hidden="1"/>
    </xf>
    <xf numFmtId="9" fontId="6" fillId="0" borderId="31" xfId="0" applyNumberFormat="1" applyFont="1" applyBorder="1" applyAlignment="1" applyProtection="1">
      <alignment horizontal="center" vertical="center" wrapText="1"/>
      <protection hidden="1"/>
    </xf>
    <xf numFmtId="9" fontId="6" fillId="0" borderId="31" xfId="0" applyNumberFormat="1" applyFont="1" applyBorder="1" applyAlignment="1" applyProtection="1">
      <alignment horizontal="center" vertical="center" wrapText="1"/>
      <protection locked="0"/>
    </xf>
    <xf numFmtId="0" fontId="23" fillId="0" borderId="31" xfId="0" applyFont="1" applyBorder="1" applyAlignment="1" applyProtection="1">
      <alignment horizontal="center" vertical="center"/>
      <protection hidden="1"/>
    </xf>
    <xf numFmtId="0" fontId="8" fillId="0" borderId="31" xfId="0" applyFont="1" applyBorder="1" applyAlignment="1" applyProtection="1">
      <alignment horizontal="center" vertical="top" wrapText="1"/>
      <protection locked="0"/>
    </xf>
    <xf numFmtId="0" fontId="26" fillId="0" borderId="30" xfId="0" applyFont="1" applyBorder="1" applyAlignment="1" applyProtection="1">
      <alignment horizontal="center" vertical="top" wrapText="1"/>
      <protection locked="0"/>
    </xf>
    <xf numFmtId="14" fontId="26" fillId="0" borderId="30" xfId="0" applyNumberFormat="1" applyFont="1" applyBorder="1" applyAlignment="1" applyProtection="1">
      <alignment horizontal="center" vertical="top"/>
      <protection locked="0"/>
    </xf>
    <xf numFmtId="0" fontId="23" fillId="14" borderId="29" xfId="0" applyFont="1" applyFill="1" applyBorder="1" applyAlignment="1">
      <alignment horizontal="center" vertical="center" wrapText="1"/>
    </xf>
    <xf numFmtId="0" fontId="23" fillId="14" borderId="31" xfId="0" applyFont="1" applyFill="1" applyBorder="1" applyAlignment="1">
      <alignment horizontal="center" vertical="center" wrapText="1"/>
    </xf>
    <xf numFmtId="0" fontId="25" fillId="14" borderId="29" xfId="0" applyFont="1" applyFill="1" applyBorder="1" applyAlignment="1">
      <alignment horizontal="center" vertical="center" wrapText="1"/>
    </xf>
    <xf numFmtId="0" fontId="25" fillId="14" borderId="31" xfId="0" applyFont="1" applyFill="1" applyBorder="1" applyAlignment="1">
      <alignment horizontal="center" vertical="center" wrapText="1"/>
    </xf>
    <xf numFmtId="0" fontId="23" fillId="13" borderId="31" xfId="0" applyFont="1" applyFill="1" applyBorder="1" applyAlignment="1">
      <alignment horizontal="center" vertical="center" wrapText="1"/>
    </xf>
    <xf numFmtId="0" fontId="23" fillId="14" borderId="32" xfId="0" applyFont="1" applyFill="1" applyBorder="1" applyAlignment="1">
      <alignment horizontal="center" vertical="center" wrapText="1"/>
    </xf>
    <xf numFmtId="0" fontId="25" fillId="14" borderId="32" xfId="0" applyFont="1" applyFill="1" applyBorder="1" applyAlignment="1">
      <alignment horizontal="center" vertical="center" wrapText="1"/>
    </xf>
    <xf numFmtId="0" fontId="29" fillId="14" borderId="31" xfId="0" applyFont="1" applyFill="1" applyBorder="1" applyAlignment="1">
      <alignment horizontal="center" vertical="center" wrapText="1"/>
    </xf>
    <xf numFmtId="0" fontId="23" fillId="13" borderId="1" xfId="0" applyFont="1" applyFill="1" applyBorder="1" applyAlignment="1">
      <alignment horizontal="center" vertical="center" wrapText="1"/>
    </xf>
    <xf numFmtId="0" fontId="23" fillId="14" borderId="24" xfId="0" applyFont="1" applyFill="1" applyBorder="1" applyAlignment="1">
      <alignment horizontal="center" vertical="center" wrapText="1"/>
    </xf>
    <xf numFmtId="0" fontId="23" fillId="14" borderId="25" xfId="0" applyFont="1" applyFill="1" applyBorder="1" applyAlignment="1">
      <alignment horizontal="center" vertical="center" wrapText="1"/>
    </xf>
    <xf numFmtId="0" fontId="23" fillId="0" borderId="0" xfId="0" applyFont="1" applyFill="1" applyBorder="1" applyAlignment="1">
      <alignment vertical="center" wrapText="1"/>
    </xf>
    <xf numFmtId="0" fontId="6" fillId="0" borderId="31" xfId="0" applyFont="1" applyBorder="1" applyAlignment="1">
      <alignment horizontal="center" vertical="center"/>
    </xf>
    <xf numFmtId="0" fontId="24" fillId="9" borderId="32" xfId="0" applyFont="1" applyFill="1" applyBorder="1" applyAlignment="1">
      <alignment horizontal="center" vertical="center" textRotation="90"/>
    </xf>
    <xf numFmtId="0" fontId="23" fillId="9" borderId="29" xfId="0" applyFont="1" applyFill="1" applyBorder="1" applyAlignment="1">
      <alignment horizontal="center" vertical="center"/>
    </xf>
    <xf numFmtId="0" fontId="25" fillId="9" borderId="29" xfId="0" applyFont="1" applyFill="1" applyBorder="1" applyAlignment="1">
      <alignment horizontal="center" vertical="center"/>
    </xf>
    <xf numFmtId="0" fontId="23" fillId="10" borderId="1" xfId="0" applyFont="1" applyFill="1" applyBorder="1" applyAlignment="1" applyProtection="1">
      <alignment horizontal="center" vertical="center" textRotation="90" wrapText="1"/>
      <protection locked="0"/>
    </xf>
    <xf numFmtId="0" fontId="8" fillId="0" borderId="1"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26" fillId="0" borderId="1" xfId="0" applyFont="1" applyBorder="1" applyAlignment="1" applyProtection="1">
      <alignment horizontal="center" vertical="top" wrapText="1"/>
      <protection locked="0"/>
    </xf>
    <xf numFmtId="0" fontId="6" fillId="11"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0" fontId="23" fillId="0" borderId="32" xfId="0" applyFont="1" applyBorder="1" applyAlignment="1" applyProtection="1">
      <alignment vertical="center" wrapText="1"/>
      <protection hidden="1"/>
    </xf>
    <xf numFmtId="0" fontId="26" fillId="0" borderId="1" xfId="0" applyFont="1" applyBorder="1" applyAlignment="1" applyProtection="1">
      <alignment horizontal="center" vertical="top" wrapText="1"/>
      <protection locked="0"/>
    </xf>
    <xf numFmtId="0" fontId="8" fillId="0" borderId="1" xfId="0" applyFont="1" applyBorder="1" applyAlignment="1" applyProtection="1">
      <alignment vertical="top" wrapText="1"/>
      <protection locked="0"/>
    </xf>
    <xf numFmtId="0" fontId="26" fillId="0" borderId="31" xfId="0" applyFont="1" applyBorder="1" applyAlignment="1" applyProtection="1">
      <alignment vertical="top" wrapText="1"/>
      <protection locked="0"/>
    </xf>
    <xf numFmtId="0" fontId="6" fillId="11" borderId="31" xfId="0" applyFont="1" applyFill="1" applyBorder="1" applyAlignment="1" applyProtection="1">
      <alignment vertical="center" wrapText="1"/>
      <protection locked="0"/>
    </xf>
    <xf numFmtId="0" fontId="6" fillId="0" borderId="31" xfId="0" applyFont="1" applyBorder="1" applyAlignment="1" applyProtection="1">
      <alignment vertical="center"/>
      <protection locked="0"/>
    </xf>
    <xf numFmtId="0" fontId="23" fillId="0" borderId="31" xfId="0" applyFont="1" applyBorder="1" applyAlignment="1" applyProtection="1">
      <alignment vertical="center" wrapText="1"/>
      <protection hidden="1"/>
    </xf>
    <xf numFmtId="9" fontId="6" fillId="0" borderId="31" xfId="0" applyNumberFormat="1" applyFont="1" applyBorder="1" applyAlignment="1" applyProtection="1">
      <alignment vertical="center" wrapText="1"/>
      <protection hidden="1"/>
    </xf>
    <xf numFmtId="0" fontId="23" fillId="0" borderId="31" xfId="0" applyFont="1" applyBorder="1" applyAlignment="1" applyProtection="1">
      <alignment vertical="center"/>
      <protection hidden="1"/>
    </xf>
    <xf numFmtId="9" fontId="6" fillId="0" borderId="31" xfId="0" applyNumberFormat="1" applyFont="1" applyBorder="1" applyAlignment="1" applyProtection="1">
      <alignment vertical="center" wrapText="1"/>
      <protection locked="0"/>
    </xf>
    <xf numFmtId="1" fontId="6" fillId="0" borderId="0" xfId="0" applyNumberFormat="1" applyFont="1" applyBorder="1" applyAlignment="1" applyProtection="1">
      <alignment horizontal="center" vertical="top"/>
      <protection locked="0"/>
    </xf>
    <xf numFmtId="14" fontId="6" fillId="0" borderId="0" xfId="0" applyNumberFormat="1" applyFont="1" applyBorder="1" applyAlignment="1" applyProtection="1">
      <alignment horizontal="center" vertical="top"/>
      <protection locked="0"/>
    </xf>
    <xf numFmtId="14" fontId="28" fillId="0" borderId="0" xfId="0" applyNumberFormat="1" applyFont="1" applyBorder="1" applyAlignment="1" applyProtection="1">
      <alignment horizontal="center" vertical="top"/>
      <protection locked="0"/>
    </xf>
    <xf numFmtId="0" fontId="6" fillId="0" borderId="1" xfId="0" applyFont="1" applyBorder="1" applyAlignment="1">
      <alignment horizontal="center" vertical="center"/>
    </xf>
    <xf numFmtId="0" fontId="23" fillId="12" borderId="1" xfId="0" applyFont="1" applyFill="1" applyBorder="1" applyAlignment="1" applyProtection="1">
      <alignment horizontal="center" vertical="center" textRotation="90" wrapText="1"/>
      <protection locked="0"/>
    </xf>
    <xf numFmtId="0" fontId="6" fillId="0" borderId="1" xfId="0" applyFont="1" applyBorder="1" applyAlignment="1" applyProtection="1">
      <alignment horizontal="center" vertical="top" wrapText="1"/>
      <protection locked="0"/>
    </xf>
    <xf numFmtId="0" fontId="0" fillId="2" borderId="1" xfId="0" applyFill="1" applyBorder="1" applyAlignment="1" applyProtection="1">
      <alignment horizontal="center" vertical="top"/>
      <protection locked="0"/>
    </xf>
    <xf numFmtId="0" fontId="0" fillId="2" borderId="1" xfId="0" applyFill="1" applyBorder="1" applyAlignment="1" applyProtection="1">
      <protection locked="0"/>
    </xf>
    <xf numFmtId="0" fontId="8" fillId="0" borderId="34" xfId="0" applyFont="1" applyBorder="1" applyAlignment="1" applyProtection="1">
      <alignment horizontal="center" vertical="top" wrapText="1"/>
      <protection locked="0"/>
    </xf>
    <xf numFmtId="0" fontId="0" fillId="2" borderId="1" xfId="0" applyFill="1" applyBorder="1" applyAlignment="1" applyProtection="1">
      <alignment horizontal="center" vertical="center"/>
      <protection locked="0"/>
    </xf>
    <xf numFmtId="0" fontId="6" fillId="0" borderId="1" xfId="0" applyFont="1" applyBorder="1" applyAlignment="1" applyProtection="1">
      <alignment vertical="top" wrapText="1"/>
      <protection locked="0"/>
    </xf>
    <xf numFmtId="0" fontId="8" fillId="0" borderId="35" xfId="0" applyFont="1" applyBorder="1" applyAlignment="1" applyProtection="1">
      <alignment horizontal="center" vertical="top" wrapText="1"/>
      <protection locked="0"/>
    </xf>
    <xf numFmtId="0" fontId="23" fillId="9" borderId="32" xfId="0" applyFont="1" applyFill="1" applyBorder="1" applyAlignment="1">
      <alignment horizontal="center" vertical="center" textRotation="90" wrapText="1"/>
    </xf>
    <xf numFmtId="0" fontId="23" fillId="9" borderId="29" xfId="0" applyFont="1" applyFill="1" applyBorder="1" applyAlignment="1">
      <alignment horizontal="center" vertical="center" textRotation="90"/>
    </xf>
    <xf numFmtId="0" fontId="23" fillId="13" borderId="29" xfId="0" applyFont="1" applyFill="1" applyBorder="1" applyAlignment="1">
      <alignment horizontal="center" vertical="center" wrapText="1"/>
    </xf>
    <xf numFmtId="0" fontId="29" fillId="14" borderId="29" xfId="0" applyFont="1" applyFill="1" applyBorder="1" applyAlignment="1">
      <alignment horizontal="center" vertical="center" wrapText="1"/>
    </xf>
    <xf numFmtId="0" fontId="6" fillId="0" borderId="31" xfId="0" applyFont="1" applyBorder="1" applyAlignment="1" applyProtection="1">
      <alignment horizontal="center" vertical="top"/>
      <protection hidden="1"/>
    </xf>
    <xf numFmtId="0" fontId="6" fillId="0" borderId="31" xfId="0" applyFont="1" applyBorder="1" applyAlignment="1" applyProtection="1">
      <alignment horizontal="center" vertical="center" textRotation="90"/>
      <protection locked="0"/>
    </xf>
    <xf numFmtId="9" fontId="6" fillId="0" borderId="31" xfId="0" applyNumberFormat="1" applyFont="1" applyBorder="1" applyAlignment="1" applyProtection="1">
      <alignment horizontal="center" vertical="center"/>
      <protection hidden="1"/>
    </xf>
    <xf numFmtId="164" fontId="6" fillId="0" borderId="31" xfId="3" applyNumberFormat="1" applyFont="1" applyBorder="1" applyAlignment="1">
      <alignment horizontal="center" vertical="center"/>
    </xf>
    <xf numFmtId="0" fontId="23" fillId="0" borderId="31" xfId="0" applyFont="1" applyBorder="1" applyAlignment="1" applyProtection="1">
      <alignment horizontal="center" vertical="center" textRotation="90" wrapText="1"/>
      <protection hidden="1"/>
    </xf>
    <xf numFmtId="9" fontId="6" fillId="0" borderId="32" xfId="0" applyNumberFormat="1" applyFont="1" applyBorder="1" applyAlignment="1" applyProtection="1">
      <alignment horizontal="center" vertical="center"/>
      <protection hidden="1"/>
    </xf>
    <xf numFmtId="0" fontId="23" fillId="0" borderId="31" xfId="0" applyFont="1" applyBorder="1" applyAlignment="1" applyProtection="1">
      <alignment horizontal="center" vertical="center" textRotation="90"/>
      <protection hidden="1"/>
    </xf>
    <xf numFmtId="0" fontId="6" fillId="0" borderId="32" xfId="0" applyFont="1" applyBorder="1" applyAlignment="1" applyProtection="1">
      <alignment horizontal="center" vertical="center" textRotation="90"/>
      <protection locked="0"/>
    </xf>
    <xf numFmtId="0" fontId="27" fillId="0" borderId="31" xfId="0" applyFont="1" applyBorder="1" applyAlignment="1" applyProtection="1">
      <alignment horizontal="center" vertical="top" wrapText="1"/>
      <protection locked="0"/>
    </xf>
    <xf numFmtId="14" fontId="27" fillId="0" borderId="31" xfId="0" applyNumberFormat="1" applyFont="1" applyBorder="1" applyAlignment="1" applyProtection="1">
      <alignment horizontal="center" vertical="top"/>
      <protection locked="0"/>
    </xf>
    <xf numFmtId="14" fontId="6" fillId="0" borderId="31" xfId="0" applyNumberFormat="1" applyFont="1" applyBorder="1" applyAlignment="1" applyProtection="1">
      <alignment horizontal="center" vertical="top"/>
      <protection locked="0"/>
    </xf>
    <xf numFmtId="0" fontId="8"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hidden="1"/>
    </xf>
    <xf numFmtId="9" fontId="6" fillId="0" borderId="1" xfId="0" applyNumberFormat="1" applyFont="1" applyBorder="1" applyAlignment="1" applyProtection="1">
      <alignment horizontal="center" vertical="center" wrapText="1"/>
      <protection hidden="1"/>
    </xf>
    <xf numFmtId="9" fontId="6" fillId="0" borderId="1" xfId="0" applyNumberFormat="1" applyFont="1" applyBorder="1" applyAlignment="1" applyProtection="1">
      <alignment horizontal="center" vertical="center" wrapText="1"/>
      <protection locked="0"/>
    </xf>
    <xf numFmtId="9" fontId="23" fillId="6" borderId="1" xfId="0" applyNumberFormat="1" applyFont="1" applyFill="1" applyBorder="1" applyAlignment="1" applyProtection="1">
      <alignment horizontal="center" vertical="center" wrapText="1"/>
      <protection hidden="1"/>
    </xf>
    <xf numFmtId="9" fontId="23" fillId="0" borderId="1" xfId="0" applyNumberFormat="1" applyFont="1" applyBorder="1" applyAlignment="1" applyProtection="1">
      <alignment horizontal="center" vertical="center"/>
      <protection hidden="1"/>
    </xf>
    <xf numFmtId="0" fontId="1" fillId="6" borderId="1"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6" fillId="0" borderId="1" xfId="0" applyFont="1" applyBorder="1" applyAlignment="1" applyProtection="1">
      <alignment horizontal="center" vertical="top"/>
      <protection hidden="1"/>
    </xf>
    <xf numFmtId="0" fontId="6" fillId="0" borderId="1" xfId="0" applyFont="1" applyBorder="1" applyAlignment="1" applyProtection="1">
      <alignment horizontal="center" vertical="center" textRotation="90"/>
      <protection locked="0"/>
    </xf>
    <xf numFmtId="9" fontId="6" fillId="0" borderId="1" xfId="0" applyNumberFormat="1" applyFont="1" applyBorder="1" applyAlignment="1" applyProtection="1">
      <alignment horizontal="center" vertical="center"/>
      <protection hidden="1"/>
    </xf>
    <xf numFmtId="164" fontId="6" fillId="0" borderId="1" xfId="3" applyNumberFormat="1" applyFont="1" applyBorder="1" applyAlignment="1">
      <alignment horizontal="center" vertical="center"/>
    </xf>
    <xf numFmtId="0" fontId="23" fillId="0" borderId="1" xfId="0" applyFont="1" applyBorder="1" applyAlignment="1" applyProtection="1">
      <alignment horizontal="center" vertical="center" textRotation="90" wrapText="1"/>
      <protection hidden="1"/>
    </xf>
    <xf numFmtId="0" fontId="23" fillId="0" borderId="1" xfId="0" applyFont="1" applyBorder="1" applyAlignment="1" applyProtection="1">
      <alignment horizontal="center" vertical="center" textRotation="90"/>
      <protection hidden="1"/>
    </xf>
    <xf numFmtId="0" fontId="27" fillId="0" borderId="1" xfId="0" applyFont="1" applyBorder="1" applyAlignment="1" applyProtection="1">
      <alignment horizontal="center" vertical="top" wrapText="1"/>
      <protection locked="0"/>
    </xf>
    <xf numFmtId="14" fontId="27" fillId="0" borderId="1" xfId="0" applyNumberFormat="1" applyFont="1" applyBorder="1" applyAlignment="1" applyProtection="1">
      <alignment horizontal="center" vertical="top"/>
      <protection locked="0"/>
    </xf>
    <xf numFmtId="14" fontId="27" fillId="0" borderId="1" xfId="0" applyNumberFormat="1" applyFont="1" applyBorder="1" applyAlignment="1" applyProtection="1">
      <alignment horizontal="center" vertical="top" wrapText="1"/>
      <protection locked="0"/>
    </xf>
    <xf numFmtId="14" fontId="6" fillId="0" borderId="1" xfId="0" applyNumberFormat="1" applyFont="1" applyBorder="1" applyAlignment="1" applyProtection="1">
      <alignment horizontal="center" vertical="top"/>
      <protection locked="0"/>
    </xf>
    <xf numFmtId="1" fontId="6" fillId="0" borderId="1" xfId="0" applyNumberFormat="1" applyFont="1" applyBorder="1" applyAlignment="1" applyProtection="1">
      <alignment horizontal="center" vertical="center"/>
      <protection locked="0"/>
    </xf>
    <xf numFmtId="14" fontId="28" fillId="0" borderId="1" xfId="0" applyNumberFormat="1" applyFont="1" applyBorder="1" applyAlignment="1" applyProtection="1">
      <alignment horizontal="center" vertical="top" wrapText="1"/>
      <protection locked="0"/>
    </xf>
    <xf numFmtId="0" fontId="1" fillId="15"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27" fillId="0" borderId="1" xfId="0" applyFont="1" applyBorder="1" applyAlignment="1" applyProtection="1">
      <alignment horizontal="center" vertical="center" wrapText="1"/>
      <protection locked="0"/>
    </xf>
    <xf numFmtId="14" fontId="27" fillId="0" borderId="1" xfId="0" applyNumberFormat="1" applyFont="1" applyBorder="1" applyAlignment="1" applyProtection="1">
      <alignment horizontal="center" vertical="center" wrapText="1"/>
      <protection locked="0"/>
    </xf>
    <xf numFmtId="0" fontId="6" fillId="0" borderId="1" xfId="0" applyNumberFormat="1" applyFont="1" applyBorder="1" applyAlignment="1" applyProtection="1">
      <alignment horizontal="center" vertical="top"/>
      <protection locked="0"/>
    </xf>
    <xf numFmtId="14" fontId="28"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lignment horizontal="center" vertical="center"/>
    </xf>
    <xf numFmtId="2" fontId="6" fillId="0" borderId="1" xfId="0" applyNumberFormat="1" applyFont="1" applyBorder="1" applyAlignment="1" applyProtection="1">
      <alignment horizontal="center" vertical="top"/>
      <protection locked="0"/>
    </xf>
    <xf numFmtId="14" fontId="28" fillId="0" borderId="1" xfId="0" applyNumberFormat="1" applyFont="1" applyBorder="1" applyAlignment="1" applyProtection="1">
      <alignment horizontal="center" vertical="top"/>
      <protection locked="0"/>
    </xf>
    <xf numFmtId="0" fontId="23" fillId="8" borderId="1" xfId="0" applyFont="1" applyFill="1" applyBorder="1" applyAlignment="1" applyProtection="1">
      <alignment horizontal="center" vertical="center" wrapText="1"/>
      <protection hidden="1"/>
    </xf>
    <xf numFmtId="0" fontId="23" fillId="15" borderId="1" xfId="0" applyFont="1" applyFill="1" applyBorder="1" applyAlignment="1" applyProtection="1">
      <alignment horizontal="center" vertical="center"/>
      <protection hidden="1"/>
    </xf>
    <xf numFmtId="14" fontId="27" fillId="0" borderId="1" xfId="0" applyNumberFormat="1"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wrapText="1"/>
      <protection locked="0"/>
    </xf>
    <xf numFmtId="0" fontId="6" fillId="0" borderId="1" xfId="0" applyNumberFormat="1" applyFont="1" applyBorder="1" applyAlignment="1" applyProtection="1">
      <alignment horizontal="center" vertical="center" wrapText="1"/>
      <protection hidden="1"/>
    </xf>
    <xf numFmtId="0" fontId="0" fillId="2" borderId="1" xfId="0" applyFill="1" applyBorder="1" applyAlignment="1" applyProtection="1">
      <alignment horizontal="center" vertical="center"/>
      <protection locked="0"/>
    </xf>
    <xf numFmtId="1" fontId="6" fillId="0" borderId="31" xfId="0" applyNumberFormat="1" applyFont="1" applyBorder="1" applyAlignment="1" applyProtection="1">
      <alignment horizontal="center" vertical="top"/>
      <protection locked="0"/>
    </xf>
    <xf numFmtId="14" fontId="28" fillId="0" borderId="31" xfId="0" applyNumberFormat="1" applyFont="1" applyBorder="1" applyAlignment="1" applyProtection="1">
      <alignment horizontal="center" vertical="top"/>
      <protection locked="0"/>
    </xf>
    <xf numFmtId="9" fontId="6" fillId="8" borderId="1" xfId="0" applyNumberFormat="1" applyFont="1" applyFill="1" applyBorder="1" applyAlignment="1" applyProtection="1">
      <alignment horizontal="center" vertical="center" wrapText="1"/>
      <protection hidden="1"/>
    </xf>
    <xf numFmtId="0" fontId="0" fillId="15" borderId="1" xfId="0" applyFill="1" applyBorder="1" applyAlignment="1" applyProtection="1">
      <alignment horizontal="center" vertical="center"/>
      <protection locked="0"/>
    </xf>
    <xf numFmtId="0" fontId="26" fillId="11" borderId="1" xfId="0" applyFont="1" applyFill="1" applyBorder="1" applyAlignment="1" applyProtection="1">
      <alignment horizontal="center" vertical="top" wrapText="1"/>
      <protection locked="0"/>
    </xf>
    <xf numFmtId="0" fontId="0" fillId="7" borderId="1" xfId="0" applyFill="1" applyBorder="1" applyAlignment="1" applyProtection="1">
      <alignment horizontal="center" vertical="center"/>
      <protection locked="0"/>
    </xf>
    <xf numFmtId="9" fontId="23" fillId="0" borderId="1" xfId="0" applyNumberFormat="1" applyFont="1" applyBorder="1" applyAlignment="1" applyProtection="1">
      <alignment horizontal="center" vertical="center" wrapText="1"/>
      <protection hidden="1"/>
    </xf>
    <xf numFmtId="9" fontId="6" fillId="0" borderId="1" xfId="0" applyNumberFormat="1" applyFont="1" applyBorder="1" applyAlignment="1" applyProtection="1">
      <alignment vertical="center" wrapText="1"/>
      <protection locked="0"/>
    </xf>
    <xf numFmtId="0" fontId="23" fillId="16" borderId="1" xfId="0" applyFont="1" applyFill="1" applyBorder="1" applyAlignment="1" applyProtection="1">
      <alignment horizontal="center" vertical="center" wrapText="1"/>
      <protection hidden="1"/>
    </xf>
    <xf numFmtId="9" fontId="6" fillId="0" borderId="1" xfId="2" applyNumberFormat="1" applyFont="1" applyBorder="1" applyAlignment="1" applyProtection="1">
      <alignment horizontal="center" vertical="center" wrapText="1"/>
      <protection hidden="1"/>
    </xf>
    <xf numFmtId="14" fontId="26" fillId="0" borderId="1" xfId="0" applyNumberFormat="1" applyFont="1" applyBorder="1" applyAlignment="1" applyProtection="1">
      <alignment horizontal="center" vertical="top"/>
      <protection locked="0"/>
    </xf>
    <xf numFmtId="1" fontId="6" fillId="0" borderId="1" xfId="0" applyNumberFormat="1" applyFont="1" applyBorder="1" applyAlignment="1" applyProtection="1">
      <alignment horizontal="center" vertical="top"/>
      <protection locked="0"/>
    </xf>
    <xf numFmtId="0" fontId="6" fillId="0" borderId="1" xfId="2" applyNumberFormat="1" applyFont="1" applyBorder="1" applyAlignment="1" applyProtection="1">
      <alignment horizontal="center" vertical="center" wrapText="1"/>
      <protection hidden="1"/>
    </xf>
    <xf numFmtId="0" fontId="16" fillId="2" borderId="0" xfId="0" applyFont="1" applyFill="1" applyBorder="1" applyProtection="1">
      <protection locked="0"/>
    </xf>
    <xf numFmtId="0" fontId="8" fillId="0" borderId="36" xfId="0" applyFont="1" applyBorder="1" applyAlignment="1" applyProtection="1">
      <alignment vertical="top" wrapText="1"/>
      <protection locked="0"/>
    </xf>
    <xf numFmtId="0" fontId="8" fillId="0" borderId="36" xfId="0" applyFont="1" applyBorder="1" applyAlignment="1" applyProtection="1">
      <alignment horizontal="center" vertical="top" wrapText="1"/>
      <protection locked="0"/>
    </xf>
    <xf numFmtId="0" fontId="0" fillId="0" borderId="0" xfId="0" applyFill="1" applyBorder="1" applyProtection="1">
      <protection locked="0"/>
    </xf>
    <xf numFmtId="0" fontId="23" fillId="0" borderId="0" xfId="0" applyFont="1" applyFill="1" applyBorder="1" applyAlignment="1" applyProtection="1">
      <alignment vertical="center" textRotation="90" wrapText="1"/>
      <protection locked="0"/>
    </xf>
    <xf numFmtId="0" fontId="8" fillId="0" borderId="0" xfId="0" applyFont="1" applyFill="1" applyBorder="1" applyAlignment="1" applyProtection="1">
      <alignment vertical="top" wrapText="1"/>
      <protection locked="0"/>
    </xf>
    <xf numFmtId="0" fontId="0" fillId="0" borderId="0" xfId="0" applyFill="1" applyBorder="1" applyAlignment="1" applyProtection="1">
      <alignment wrapText="1"/>
      <protection locked="0"/>
    </xf>
    <xf numFmtId="0" fontId="23" fillId="0" borderId="0" xfId="0" applyFont="1" applyFill="1" applyBorder="1" applyAlignment="1" applyProtection="1">
      <alignment horizontal="center" vertical="center" textRotation="90" wrapText="1"/>
      <protection locked="0"/>
    </xf>
    <xf numFmtId="0" fontId="8" fillId="0" borderId="0" xfId="0" applyFont="1" applyFill="1" applyBorder="1" applyAlignment="1" applyProtection="1">
      <alignment horizontal="center" vertical="top" wrapText="1"/>
      <protection locked="0"/>
    </xf>
    <xf numFmtId="0" fontId="6" fillId="0" borderId="0" xfId="0" applyFont="1" applyFill="1" applyBorder="1" applyAlignment="1">
      <alignment vertical="center"/>
    </xf>
  </cellXfs>
  <cellStyles count="4">
    <cellStyle name="Hipervínculo" xfId="1" builtinId="8"/>
    <cellStyle name="Millares" xfId="2" builtinId="3"/>
    <cellStyle name="Normal" xfId="0" builtinId="0"/>
    <cellStyle name="Porcentaje" xfId="3" builtinId="5"/>
  </cellStyles>
  <dxfs count="122">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hyperlink" Target="#TRANSPARENCIA!A1"/><Relationship Id="rId3" Type="http://schemas.openxmlformats.org/officeDocument/2006/relationships/hyperlink" Target="#'ATENCION CIUDADANO'!A1"/><Relationship Id="rId7" Type="http://schemas.openxmlformats.org/officeDocument/2006/relationships/image" Target="../media/image4.png"/><Relationship Id="rId12" Type="http://schemas.openxmlformats.org/officeDocument/2006/relationships/image" Target="../media/image7.jpg"/><Relationship Id="rId2" Type="http://schemas.openxmlformats.org/officeDocument/2006/relationships/image" Target="../media/image1.png"/><Relationship Id="rId1" Type="http://schemas.openxmlformats.org/officeDocument/2006/relationships/hyperlink" Target="#RIESGOS!A1"/><Relationship Id="rId6" Type="http://schemas.openxmlformats.org/officeDocument/2006/relationships/hyperlink" Target="#TRAMITES!A1"/><Relationship Id="rId11" Type="http://schemas.openxmlformats.org/officeDocument/2006/relationships/hyperlink" Target="#INICIATIVAS!A1"/><Relationship Id="rId5" Type="http://schemas.openxmlformats.org/officeDocument/2006/relationships/image" Target="../media/image3.png"/><Relationship Id="rId10" Type="http://schemas.openxmlformats.org/officeDocument/2006/relationships/image" Target="../media/image6.png"/><Relationship Id="rId4" Type="http://schemas.openxmlformats.org/officeDocument/2006/relationships/image" Target="../media/image2.png"/><Relationship Id="rId9" Type="http://schemas.openxmlformats.org/officeDocument/2006/relationships/hyperlink" Target="#RdCUENTAS!A1"/><Relationship Id="rId14" Type="http://schemas.openxmlformats.org/officeDocument/2006/relationships/image" Target="../media/image8.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LAN ANTICORRUPCI&#211;N'!A1"/></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PLAN ANTICORRUPCI&#211;N'!A1"/></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PLAN ANTICORRUPCI&#211;N'!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LAN ANTICORRUPCI&#211;N'!A1"/></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PLAN ANTICORRUPCI&#211;N'!A1"/></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PLAN ANTICORRUPCI&#211;N'!A1"/></Relationships>
</file>

<file path=xl/drawings/_rels/drawing8.xml.rels><?xml version="1.0" encoding="UTF-8" standalone="yes"?>
<Relationships xmlns="http://schemas.openxmlformats.org/package/2006/relationships"><Relationship Id="rId3" Type="http://schemas.openxmlformats.org/officeDocument/2006/relationships/image" Target="../media/image11.emf"/><Relationship Id="rId7" Type="http://schemas.openxmlformats.org/officeDocument/2006/relationships/image" Target="../media/image15.png"/><Relationship Id="rId2" Type="http://schemas.openxmlformats.org/officeDocument/2006/relationships/image" Target="../media/image1.png"/><Relationship Id="rId1" Type="http://schemas.openxmlformats.org/officeDocument/2006/relationships/hyperlink" Target="#'PLAN ANTICORRUPCI&#211;N'!A1"/><Relationship Id="rId6" Type="http://schemas.openxmlformats.org/officeDocument/2006/relationships/image" Target="../media/image14.png"/><Relationship Id="rId5" Type="http://schemas.openxmlformats.org/officeDocument/2006/relationships/image" Target="../media/image13.jpeg"/><Relationship Id="rId4"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9525</xdr:colOff>
      <xdr:row>4</xdr:row>
      <xdr:rowOff>1588</xdr:rowOff>
    </xdr:to>
    <xdr:sp macro="" textlink="">
      <xdr:nvSpPr>
        <xdr:cNvPr id="2" name="Rectángulo 1">
          <a:extLst>
            <a:ext uri="{FF2B5EF4-FFF2-40B4-BE49-F238E27FC236}">
              <a16:creationId xmlns:a16="http://schemas.microsoft.com/office/drawing/2014/main" xmlns="" id="{00000000-0008-0000-0000-000002000000}"/>
            </a:ext>
          </a:extLst>
        </xdr:cNvPr>
        <xdr:cNvSpPr/>
      </xdr:nvSpPr>
      <xdr:spPr>
        <a:xfrm>
          <a:off x="0" y="0"/>
          <a:ext cx="12201525" cy="76358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139701</xdr:colOff>
      <xdr:row>0</xdr:row>
      <xdr:rowOff>131298</xdr:rowOff>
    </xdr:from>
    <xdr:to>
      <xdr:col>13</xdr:col>
      <xdr:colOff>485775</xdr:colOff>
      <xdr:row>3</xdr:row>
      <xdr:rowOff>36513</xdr:rowOff>
    </xdr:to>
    <xdr:sp macro="" textlink="">
      <xdr:nvSpPr>
        <xdr:cNvPr id="3" name="Rectángulo redondeado 1">
          <a:extLst>
            <a:ext uri="{FF2B5EF4-FFF2-40B4-BE49-F238E27FC236}">
              <a16:creationId xmlns:a16="http://schemas.microsoft.com/office/drawing/2014/main" xmlns="" id="{00000000-0008-0000-0000-000003000000}"/>
            </a:ext>
          </a:extLst>
        </xdr:cNvPr>
        <xdr:cNvSpPr/>
      </xdr:nvSpPr>
      <xdr:spPr>
        <a:xfrm>
          <a:off x="2425701" y="131298"/>
          <a:ext cx="7966074" cy="476715"/>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2000" b="0">
              <a:solidFill>
                <a:schemeClr val="bg1"/>
              </a:solidFill>
            </a:rPr>
            <a:t>PLAN</a:t>
          </a:r>
          <a:r>
            <a:rPr lang="es-CO" sz="2000" b="0" baseline="0">
              <a:solidFill>
                <a:schemeClr val="bg1"/>
              </a:solidFill>
            </a:rPr>
            <a:t> ANTICORRUPCIÓN Y DE ATENCIÓN AL CIUDADANO AÑO 2023 </a:t>
          </a:r>
          <a:endParaRPr lang="es-CO" sz="2000" b="0">
            <a:solidFill>
              <a:schemeClr val="bg1"/>
            </a:solidFill>
          </a:endParaRPr>
        </a:p>
      </xdr:txBody>
    </xdr:sp>
    <xdr:clientData/>
  </xdr:twoCellAnchor>
  <xdr:twoCellAnchor>
    <xdr:from>
      <xdr:col>0</xdr:col>
      <xdr:colOff>57150</xdr:colOff>
      <xdr:row>5</xdr:row>
      <xdr:rowOff>152399</xdr:rowOff>
    </xdr:from>
    <xdr:to>
      <xdr:col>15</xdr:col>
      <xdr:colOff>609600</xdr:colOff>
      <xdr:row>14</xdr:row>
      <xdr:rowOff>123824</xdr:rowOff>
    </xdr:to>
    <xdr:sp macro="" textlink="">
      <xdr:nvSpPr>
        <xdr:cNvPr id="6" name="Rectángulo 5">
          <a:extLst>
            <a:ext uri="{FF2B5EF4-FFF2-40B4-BE49-F238E27FC236}">
              <a16:creationId xmlns:a16="http://schemas.microsoft.com/office/drawing/2014/main" xmlns="" id="{00000000-0008-0000-0000-000006000000}"/>
            </a:ext>
          </a:extLst>
        </xdr:cNvPr>
        <xdr:cNvSpPr/>
      </xdr:nvSpPr>
      <xdr:spPr>
        <a:xfrm>
          <a:off x="57150" y="1104899"/>
          <a:ext cx="11982450" cy="14954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s-CO" sz="1400" b="1">
              <a:latin typeface="Arial Narrow" panose="020B0606020202030204" pitchFamily="34" charset="0"/>
            </a:rPr>
            <a:t>Objetivo:</a:t>
          </a:r>
          <a:r>
            <a:rPr lang="es-CO" sz="1400">
              <a:latin typeface="Arial Narrow" panose="020B0606020202030204" pitchFamily="34" charset="0"/>
            </a:rPr>
            <a:t> </a:t>
          </a:r>
          <a:r>
            <a:rPr lang="es-CO" sz="1100">
              <a:latin typeface="Arial Narrow" panose="020B0606020202030204" pitchFamily="34" charset="0"/>
            </a:rPr>
            <a:t>Cumplir lo estipulado en los Artículos 73 y 76 de la Ley 1474 de 2011, el Decreto 2641 de 2012 y el Decreto 0124 de 2016 a través de diversas actividades en cada uno de los cinco (5) componentes, con el fin de lograr la disminución del riesgo de presentarse actos de corrupción en la entidad, el establecimiento y divulgación de trámites para la atención al ciudadano, un proceso de rendición de cuentas adecuado, la mejora en la atención al ciudadano en términos de oportunidad y accesibilidad, la implementación de mecanismos para facilitar la transparencia y el acceso a la información pública. </a:t>
          </a:r>
          <a:r>
            <a:rPr lang="es-CO" sz="1400">
              <a:latin typeface="Arial Narrow" panose="020B0606020202030204" pitchFamily="34" charset="0"/>
            </a:rPr>
            <a:t>     </a:t>
          </a:r>
        </a:p>
        <a:p>
          <a:pPr algn="l"/>
          <a:r>
            <a:rPr lang="es-CO" sz="1400" b="1">
              <a:latin typeface="Arial Narrow" panose="020B0606020202030204" pitchFamily="34" charset="0"/>
            </a:rPr>
            <a:t>Fecha de Aprobación:  </a:t>
          </a:r>
          <a:r>
            <a:rPr lang="es-CO" sz="1400" b="0">
              <a:latin typeface="Arial Narrow" panose="020B0606020202030204" pitchFamily="34" charset="0"/>
            </a:rPr>
            <a:t>Enero</a:t>
          </a:r>
          <a:r>
            <a:rPr lang="es-CO" sz="1400">
              <a:latin typeface="Arial Narrow" panose="020B0606020202030204" pitchFamily="34" charset="0"/>
            </a:rPr>
            <a:t> 31 de 2023</a:t>
          </a:r>
        </a:p>
        <a:p>
          <a:pPr algn="l"/>
          <a:r>
            <a:rPr lang="es-CO" sz="1400" b="1">
              <a:latin typeface="Arial Narrow" panose="020B0606020202030204" pitchFamily="34" charset="0"/>
            </a:rPr>
            <a:t>Fecha de Publicación:  </a:t>
          </a:r>
          <a:r>
            <a:rPr lang="es-CO" sz="1400" b="0">
              <a:latin typeface="Arial Narrow" panose="020B0606020202030204" pitchFamily="34" charset="0"/>
            </a:rPr>
            <a:t>Enero</a:t>
          </a:r>
          <a:r>
            <a:rPr lang="es-CO" sz="1400">
              <a:latin typeface="Arial Narrow" panose="020B0606020202030204" pitchFamily="34" charset="0"/>
            </a:rPr>
            <a:t> 31 de 2023</a:t>
          </a:r>
        </a:p>
        <a:p>
          <a:pPr algn="l"/>
          <a:r>
            <a:rPr lang="es-CO" sz="1200" b="1">
              <a:solidFill>
                <a:schemeClr val="dk1"/>
              </a:solidFill>
              <a:effectLst/>
              <a:latin typeface="Arial" panose="020B0604020202020204" pitchFamily="34" charset="0"/>
              <a:ea typeface="+mn-ea"/>
              <a:cs typeface="Arial" panose="020B0604020202020204" pitchFamily="34" charset="0"/>
            </a:rPr>
            <a:t>Fecha de Modificación</a:t>
          </a:r>
          <a:r>
            <a:rPr lang="es-CO" sz="1200" b="1" baseline="0">
              <a:solidFill>
                <a:schemeClr val="dk1"/>
              </a:solidFill>
              <a:effectLst/>
              <a:latin typeface="Arial" panose="020B0604020202020204" pitchFamily="34" charset="0"/>
              <a:ea typeface="+mn-ea"/>
              <a:cs typeface="Arial" panose="020B0604020202020204" pitchFamily="34" charset="0"/>
            </a:rPr>
            <a:t> y </a:t>
          </a:r>
          <a:r>
            <a:rPr lang="es-CO" sz="1200" b="1">
              <a:solidFill>
                <a:schemeClr val="dk1"/>
              </a:solidFill>
              <a:effectLst/>
              <a:latin typeface="Arial" panose="020B0604020202020204" pitchFamily="34" charset="0"/>
              <a:ea typeface="+mn-ea"/>
              <a:cs typeface="Arial" panose="020B0604020202020204" pitchFamily="34" charset="0"/>
            </a:rPr>
            <a:t>Aprobación:  </a:t>
          </a:r>
          <a:r>
            <a:rPr lang="es-CO" sz="1200" b="0">
              <a:solidFill>
                <a:schemeClr val="dk1"/>
              </a:solidFill>
              <a:effectLst/>
              <a:latin typeface="Arial" panose="020B0604020202020204" pitchFamily="34" charset="0"/>
              <a:ea typeface="+mn-ea"/>
              <a:cs typeface="Arial" panose="020B0604020202020204" pitchFamily="34" charset="0"/>
            </a:rPr>
            <a:t>Septiembre 19 de 2022 (Versión</a:t>
          </a:r>
          <a:r>
            <a:rPr lang="es-CO" sz="1200" b="0" baseline="0">
              <a:solidFill>
                <a:schemeClr val="dk1"/>
              </a:solidFill>
              <a:effectLst/>
              <a:latin typeface="Arial" panose="020B0604020202020204" pitchFamily="34" charset="0"/>
              <a:ea typeface="+mn-ea"/>
              <a:cs typeface="Arial" panose="020B0604020202020204" pitchFamily="34" charset="0"/>
            </a:rPr>
            <a:t> 02)</a:t>
          </a:r>
          <a:endParaRPr lang="es-CO" sz="1600" b="0">
            <a:latin typeface="Arial" panose="020B0604020202020204" pitchFamily="34" charset="0"/>
            <a:cs typeface="Arial" panose="020B0604020202020204" pitchFamily="34" charset="0"/>
          </a:endParaRPr>
        </a:p>
        <a:p>
          <a:pPr algn="l"/>
          <a:r>
            <a:rPr lang="es-CO" sz="1400" b="1">
              <a:latin typeface="Arial Narrow" panose="020B0606020202030204" pitchFamily="34" charset="0"/>
            </a:rPr>
            <a:t>Vigencia:</a:t>
          </a:r>
          <a:r>
            <a:rPr lang="es-CO" sz="1400">
              <a:latin typeface="Arial Narrow" panose="020B0606020202030204" pitchFamily="34" charset="0"/>
            </a:rPr>
            <a:t> Año 2022</a:t>
          </a:r>
        </a:p>
        <a:p>
          <a:pPr algn="l"/>
          <a:r>
            <a:rPr lang="es-CO" sz="1400" b="1">
              <a:latin typeface="Arial Narrow" panose="020B0606020202030204" pitchFamily="34" charset="0"/>
            </a:rPr>
            <a:t>Fecha de Seguimiento: </a:t>
          </a:r>
          <a:r>
            <a:rPr lang="es-CO" sz="1400" b="0">
              <a:latin typeface="Arial Narrow" panose="020B0606020202030204" pitchFamily="34" charset="0"/>
            </a:rPr>
            <a:t>Mayo</a:t>
          </a:r>
          <a:r>
            <a:rPr lang="es-CO" sz="1400" b="0" baseline="0">
              <a:latin typeface="Arial Narrow" panose="020B0606020202030204" pitchFamily="34" charset="0"/>
            </a:rPr>
            <a:t> y </a:t>
          </a:r>
          <a:r>
            <a:rPr lang="es-CO" sz="1400">
              <a:latin typeface="Arial Narrow" panose="020B0606020202030204" pitchFamily="34" charset="0"/>
            </a:rPr>
            <a:t>Septiembre de 2023 y Enero de 2024</a:t>
          </a:r>
        </a:p>
      </xdr:txBody>
    </xdr:sp>
    <xdr:clientData/>
  </xdr:twoCellAnchor>
  <xdr:twoCellAnchor>
    <xdr:from>
      <xdr:col>0</xdr:col>
      <xdr:colOff>162168</xdr:colOff>
      <xdr:row>22</xdr:row>
      <xdr:rowOff>132230</xdr:rowOff>
    </xdr:from>
    <xdr:to>
      <xdr:col>4</xdr:col>
      <xdr:colOff>137941</xdr:colOff>
      <xdr:row>25</xdr:row>
      <xdr:rowOff>103656</xdr:rowOff>
    </xdr:to>
    <xdr:sp macro="" textlink="">
      <xdr:nvSpPr>
        <xdr:cNvPr id="7" name="Rectángulo redondeado 6">
          <a:extLst>
            <a:ext uri="{FF2B5EF4-FFF2-40B4-BE49-F238E27FC236}">
              <a16:creationId xmlns:a16="http://schemas.microsoft.com/office/drawing/2014/main" xmlns="" id="{00000000-0008-0000-0000-000007000000}"/>
            </a:ext>
          </a:extLst>
        </xdr:cNvPr>
        <xdr:cNvSpPr/>
      </xdr:nvSpPr>
      <xdr:spPr>
        <a:xfrm>
          <a:off x="162168" y="4132730"/>
          <a:ext cx="3023773" cy="542926"/>
        </a:xfrm>
        <a:prstGeom prst="roundRect">
          <a:avLst/>
        </a:prstGeom>
        <a:solidFill>
          <a:srgbClr val="EAF2FA"/>
        </a:solidFill>
        <a:ln w="15875">
          <a:solidFill>
            <a:srgbClr val="0065B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Gestión</a:t>
          </a:r>
          <a:r>
            <a:rPr lang="es-CO" sz="1100" b="0" i="0">
              <a:solidFill>
                <a:schemeClr val="accent5"/>
              </a:solidFill>
              <a:effectLst/>
              <a:latin typeface="+mn-lt"/>
              <a:ea typeface="+mn-ea"/>
              <a:cs typeface="+mn-cs"/>
            </a:rPr>
            <a:t> </a:t>
          </a:r>
          <a:r>
            <a:rPr lang="es-CO" sz="1200" b="1" i="0" u="none" strike="noStrike" baseline="0">
              <a:solidFill>
                <a:srgbClr val="0065B0"/>
              </a:solidFill>
              <a:latin typeface="Arial Narrow" panose="020B0606020202030204" pitchFamily="34" charset="0"/>
              <a:ea typeface="+mn-ea"/>
              <a:cs typeface="+mn-cs"/>
            </a:rPr>
            <a:t>del Riesgo de Corrupción – Mapa de Riesgos de Corrupción</a:t>
          </a:r>
        </a:p>
      </xdr:txBody>
    </xdr:sp>
    <xdr:clientData/>
  </xdr:twoCellAnchor>
  <xdr:twoCellAnchor>
    <xdr:from>
      <xdr:col>0</xdr:col>
      <xdr:colOff>151968</xdr:colOff>
      <xdr:row>20</xdr:row>
      <xdr:rowOff>136281</xdr:rowOff>
    </xdr:from>
    <xdr:to>
      <xdr:col>4</xdr:col>
      <xdr:colOff>124985</xdr:colOff>
      <xdr:row>22</xdr:row>
      <xdr:rowOff>9094</xdr:rowOff>
    </xdr:to>
    <xdr:sp macro="" textlink="">
      <xdr:nvSpPr>
        <xdr:cNvPr id="8" name="Terminador 7">
          <a:extLst>
            <a:ext uri="{FF2B5EF4-FFF2-40B4-BE49-F238E27FC236}">
              <a16:creationId xmlns:a16="http://schemas.microsoft.com/office/drawing/2014/main" xmlns="" id="{00000000-0008-0000-0000-000008000000}"/>
            </a:ext>
          </a:extLst>
        </xdr:cNvPr>
        <xdr:cNvSpPr/>
      </xdr:nvSpPr>
      <xdr:spPr>
        <a:xfrm>
          <a:off x="151968" y="3755781"/>
          <a:ext cx="3021017"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1</a:t>
          </a:r>
          <a:endParaRPr lang="es-CO" sz="1200" b="1">
            <a:solidFill>
              <a:srgbClr val="0065B0"/>
            </a:solidFill>
            <a:latin typeface="Arial Narrow" panose="020B0606020202030204" pitchFamily="34" charset="0"/>
          </a:endParaRPr>
        </a:p>
      </xdr:txBody>
    </xdr:sp>
    <xdr:clientData/>
  </xdr:twoCellAnchor>
  <xdr:twoCellAnchor>
    <xdr:from>
      <xdr:col>0</xdr:col>
      <xdr:colOff>114644</xdr:colOff>
      <xdr:row>30</xdr:row>
      <xdr:rowOff>85063</xdr:rowOff>
    </xdr:from>
    <xdr:to>
      <xdr:col>4</xdr:col>
      <xdr:colOff>119936</xdr:colOff>
      <xdr:row>31</xdr:row>
      <xdr:rowOff>148376</xdr:rowOff>
    </xdr:to>
    <xdr:sp macro="" textlink="">
      <xdr:nvSpPr>
        <xdr:cNvPr id="9" name="Terminador 8">
          <a:extLst>
            <a:ext uri="{FF2B5EF4-FFF2-40B4-BE49-F238E27FC236}">
              <a16:creationId xmlns:a16="http://schemas.microsoft.com/office/drawing/2014/main" xmlns="" id="{00000000-0008-0000-0000-000009000000}"/>
            </a:ext>
          </a:extLst>
        </xdr:cNvPr>
        <xdr:cNvSpPr/>
      </xdr:nvSpPr>
      <xdr:spPr>
        <a:xfrm>
          <a:off x="114644" y="5609563"/>
          <a:ext cx="3053292"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4 </a:t>
          </a:r>
          <a:endParaRPr lang="es-CO" sz="1200" b="1">
            <a:solidFill>
              <a:srgbClr val="0065B0"/>
            </a:solidFill>
            <a:latin typeface="Arial Narrow" panose="020B0606020202030204" pitchFamily="34" charset="0"/>
          </a:endParaRPr>
        </a:p>
      </xdr:txBody>
    </xdr:sp>
    <xdr:clientData/>
  </xdr:twoCellAnchor>
  <xdr:twoCellAnchor>
    <xdr:from>
      <xdr:col>0</xdr:col>
      <xdr:colOff>114300</xdr:colOff>
      <xdr:row>32</xdr:row>
      <xdr:rowOff>59449</xdr:rowOff>
    </xdr:from>
    <xdr:to>
      <xdr:col>4</xdr:col>
      <xdr:colOff>119591</xdr:colOff>
      <xdr:row>35</xdr:row>
      <xdr:rowOff>21349</xdr:rowOff>
    </xdr:to>
    <xdr:sp macro="" textlink="">
      <xdr:nvSpPr>
        <xdr:cNvPr id="10" name="Rectángulo redondeado 9">
          <a:extLst>
            <a:ext uri="{FF2B5EF4-FFF2-40B4-BE49-F238E27FC236}">
              <a16:creationId xmlns:a16="http://schemas.microsoft.com/office/drawing/2014/main" xmlns="" id="{00000000-0008-0000-0000-00000A000000}"/>
            </a:ext>
          </a:extLst>
        </xdr:cNvPr>
        <xdr:cNvSpPr/>
      </xdr:nvSpPr>
      <xdr:spPr>
        <a:xfrm>
          <a:off x="114300" y="5964949"/>
          <a:ext cx="3053291" cy="533400"/>
        </a:xfrm>
        <a:prstGeom prst="roundRect">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Mecanismos para mejorar la atención al ciudadano. </a:t>
          </a:r>
        </a:p>
      </xdr:txBody>
    </xdr:sp>
    <xdr:clientData/>
  </xdr:twoCellAnchor>
  <xdr:twoCellAnchor editAs="oneCell">
    <xdr:from>
      <xdr:col>1</xdr:col>
      <xdr:colOff>535512</xdr:colOff>
      <xdr:row>16</xdr:row>
      <xdr:rowOff>41782</xdr:rowOff>
    </xdr:from>
    <xdr:to>
      <xdr:col>2</xdr:col>
      <xdr:colOff>417223</xdr:colOff>
      <xdr:row>20</xdr:row>
      <xdr:rowOff>32257</xdr:rowOff>
    </xdr:to>
    <xdr:pic>
      <xdr:nvPicPr>
        <xdr:cNvPr id="11" name="Imagen 23">
          <a:hlinkClick xmlns:r="http://schemas.openxmlformats.org/officeDocument/2006/relationships" r:id="rId1"/>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1547" t="18686" r="19621" b="20284"/>
        <a:stretch>
          <a:fillRect/>
        </a:stretch>
      </xdr:blipFill>
      <xdr:spPr bwMode="auto">
        <a:xfrm rot="1658057">
          <a:off x="1297512" y="2899282"/>
          <a:ext cx="643711"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457201</xdr:colOff>
      <xdr:row>26</xdr:row>
      <xdr:rowOff>44312</xdr:rowOff>
    </xdr:from>
    <xdr:to>
      <xdr:col>2</xdr:col>
      <xdr:colOff>407173</xdr:colOff>
      <xdr:row>29</xdr:row>
      <xdr:rowOff>119064</xdr:rowOff>
    </xdr:to>
    <xdr:pic>
      <xdr:nvPicPr>
        <xdr:cNvPr id="12" name="Imagen 31">
          <a:hlinkClick xmlns:r="http://schemas.openxmlformats.org/officeDocument/2006/relationships" r:id="rId3"/>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4" cstate="print">
          <a:clrChange>
            <a:clrFrom>
              <a:srgbClr val="E6E6E6"/>
            </a:clrFrom>
            <a:clrTo>
              <a:srgbClr val="E6E6E6">
                <a:alpha val="0"/>
              </a:srgbClr>
            </a:clrTo>
          </a:clrChange>
          <a:grayscl/>
          <a:biLevel thresh="50000"/>
          <a:extLst>
            <a:ext uri="{28A0092B-C50C-407E-A947-70E740481C1C}">
              <a14:useLocalDpi xmlns:a14="http://schemas.microsoft.com/office/drawing/2010/main" val="0"/>
            </a:ext>
          </a:extLst>
        </a:blip>
        <a:srcRect l="68539" t="2815" r="5479" b="70074"/>
        <a:stretch>
          <a:fillRect/>
        </a:stretch>
      </xdr:blipFill>
      <xdr:spPr bwMode="auto">
        <a:xfrm>
          <a:off x="1219201" y="4806812"/>
          <a:ext cx="711972" cy="64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383160</xdr:colOff>
      <xdr:row>17</xdr:row>
      <xdr:rowOff>83824</xdr:rowOff>
    </xdr:from>
    <xdr:to>
      <xdr:col>2</xdr:col>
      <xdr:colOff>742161</xdr:colOff>
      <xdr:row>19</xdr:row>
      <xdr:rowOff>51846</xdr:rowOff>
    </xdr:to>
    <xdr:pic>
      <xdr:nvPicPr>
        <xdr:cNvPr id="13" name="Imagen 12">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1907160" y="3131824"/>
          <a:ext cx="359001" cy="349022"/>
        </a:xfrm>
        <a:prstGeom prst="rect">
          <a:avLst/>
        </a:prstGeom>
      </xdr:spPr>
    </xdr:pic>
    <xdr:clientData/>
  </xdr:twoCellAnchor>
  <xdr:twoCellAnchor>
    <xdr:from>
      <xdr:col>2</xdr:col>
      <xdr:colOff>538956</xdr:colOff>
      <xdr:row>18</xdr:row>
      <xdr:rowOff>95711</xdr:rowOff>
    </xdr:from>
    <xdr:to>
      <xdr:col>4</xdr:col>
      <xdr:colOff>25435</xdr:colOff>
      <xdr:row>19</xdr:row>
      <xdr:rowOff>153689</xdr:rowOff>
    </xdr:to>
    <xdr:sp macro="" textlink="">
      <xdr:nvSpPr>
        <xdr:cNvPr id="14" name="Rectángulo 13">
          <a:extLst>
            <a:ext uri="{FF2B5EF4-FFF2-40B4-BE49-F238E27FC236}">
              <a16:creationId xmlns:a16="http://schemas.microsoft.com/office/drawing/2014/main" xmlns="" id="{00000000-0008-0000-0000-00000E000000}"/>
            </a:ext>
          </a:extLst>
        </xdr:cNvPr>
        <xdr:cNvSpPr/>
      </xdr:nvSpPr>
      <xdr:spPr>
        <a:xfrm>
          <a:off x="2062956" y="3334211"/>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editAs="oneCell">
    <xdr:from>
      <xdr:col>2</xdr:col>
      <xdr:colOff>446660</xdr:colOff>
      <xdr:row>27</xdr:row>
      <xdr:rowOff>93118</xdr:rowOff>
    </xdr:from>
    <xdr:to>
      <xdr:col>3</xdr:col>
      <xdr:colOff>43661</xdr:colOff>
      <xdr:row>29</xdr:row>
      <xdr:rowOff>61140</xdr:rowOff>
    </xdr:to>
    <xdr:pic>
      <xdr:nvPicPr>
        <xdr:cNvPr id="15" name="Imagen 14">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1970660" y="5046118"/>
          <a:ext cx="359001" cy="349022"/>
        </a:xfrm>
        <a:prstGeom prst="rect">
          <a:avLst/>
        </a:prstGeom>
      </xdr:spPr>
    </xdr:pic>
    <xdr:clientData/>
  </xdr:twoCellAnchor>
  <xdr:twoCellAnchor>
    <xdr:from>
      <xdr:col>2</xdr:col>
      <xdr:colOff>675481</xdr:colOff>
      <xdr:row>28</xdr:row>
      <xdr:rowOff>79075</xdr:rowOff>
    </xdr:from>
    <xdr:to>
      <xdr:col>4</xdr:col>
      <xdr:colOff>161960</xdr:colOff>
      <xdr:row>29</xdr:row>
      <xdr:rowOff>137053</xdr:rowOff>
    </xdr:to>
    <xdr:sp macro="" textlink="">
      <xdr:nvSpPr>
        <xdr:cNvPr id="16" name="Rectángulo 15">
          <a:extLst>
            <a:ext uri="{FF2B5EF4-FFF2-40B4-BE49-F238E27FC236}">
              <a16:creationId xmlns:a16="http://schemas.microsoft.com/office/drawing/2014/main" xmlns="" id="{00000000-0008-0000-0000-000010000000}"/>
            </a:ext>
          </a:extLst>
        </xdr:cNvPr>
        <xdr:cNvSpPr/>
      </xdr:nvSpPr>
      <xdr:spPr>
        <a:xfrm>
          <a:off x="2199481" y="5222575"/>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xdr:from>
      <xdr:col>5</xdr:col>
      <xdr:colOff>403748</xdr:colOff>
      <xdr:row>22</xdr:row>
      <xdr:rowOff>139946</xdr:rowOff>
    </xdr:from>
    <xdr:to>
      <xdr:col>9</xdr:col>
      <xdr:colOff>403747</xdr:colOff>
      <xdr:row>25</xdr:row>
      <xdr:rowOff>102184</xdr:rowOff>
    </xdr:to>
    <xdr:sp macro="" textlink="">
      <xdr:nvSpPr>
        <xdr:cNvPr id="17" name="Rectángulo redondeado 16">
          <a:extLst>
            <a:ext uri="{FF2B5EF4-FFF2-40B4-BE49-F238E27FC236}">
              <a16:creationId xmlns:a16="http://schemas.microsoft.com/office/drawing/2014/main" xmlns="" id="{00000000-0008-0000-0000-000011000000}"/>
            </a:ext>
          </a:extLst>
        </xdr:cNvPr>
        <xdr:cNvSpPr/>
      </xdr:nvSpPr>
      <xdr:spPr>
        <a:xfrm>
          <a:off x="4213748" y="4140446"/>
          <a:ext cx="3047999" cy="533738"/>
        </a:xfrm>
        <a:prstGeom prst="roundRect">
          <a:avLst/>
        </a:prstGeom>
        <a:solidFill>
          <a:srgbClr val="EAF2FA"/>
        </a:solidFill>
        <a:ln w="15875">
          <a:solidFill>
            <a:srgbClr val="0065B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Racionalización de trámites. </a:t>
          </a:r>
          <a:endParaRPr lang="es-CO" sz="1200" b="1">
            <a:solidFill>
              <a:srgbClr val="0065B0"/>
            </a:solidFill>
            <a:latin typeface="Arial Narrow" panose="020B0606020202030204" pitchFamily="34" charset="0"/>
          </a:endParaRPr>
        </a:p>
      </xdr:txBody>
    </xdr:sp>
    <xdr:clientData/>
  </xdr:twoCellAnchor>
  <xdr:twoCellAnchor>
    <xdr:from>
      <xdr:col>5</xdr:col>
      <xdr:colOff>411510</xdr:colOff>
      <xdr:row>20</xdr:row>
      <xdr:rowOff>182952</xdr:rowOff>
    </xdr:from>
    <xdr:to>
      <xdr:col>9</xdr:col>
      <xdr:colOff>411510</xdr:colOff>
      <xdr:row>22</xdr:row>
      <xdr:rowOff>55765</xdr:rowOff>
    </xdr:to>
    <xdr:sp macro="" textlink="">
      <xdr:nvSpPr>
        <xdr:cNvPr id="18" name="Terminador 17">
          <a:extLst>
            <a:ext uri="{FF2B5EF4-FFF2-40B4-BE49-F238E27FC236}">
              <a16:creationId xmlns:a16="http://schemas.microsoft.com/office/drawing/2014/main" xmlns="" id="{00000000-0008-0000-0000-000012000000}"/>
            </a:ext>
          </a:extLst>
        </xdr:cNvPr>
        <xdr:cNvSpPr/>
      </xdr:nvSpPr>
      <xdr:spPr>
        <a:xfrm>
          <a:off x="4221510" y="3802452"/>
          <a:ext cx="3048000"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2 </a:t>
          </a:r>
          <a:endParaRPr lang="es-CO" sz="1200" b="1">
            <a:solidFill>
              <a:srgbClr val="0065B0"/>
            </a:solidFill>
            <a:latin typeface="Arial Narrow" panose="020B0606020202030204" pitchFamily="34" charset="0"/>
          </a:endParaRPr>
        </a:p>
      </xdr:txBody>
    </xdr:sp>
    <xdr:clientData/>
  </xdr:twoCellAnchor>
  <xdr:twoCellAnchor>
    <xdr:from>
      <xdr:col>5</xdr:col>
      <xdr:colOff>412658</xdr:colOff>
      <xdr:row>30</xdr:row>
      <xdr:rowOff>135236</xdr:rowOff>
    </xdr:from>
    <xdr:to>
      <xdr:col>9</xdr:col>
      <xdr:colOff>412658</xdr:colOff>
      <xdr:row>32</xdr:row>
      <xdr:rowOff>8049</xdr:rowOff>
    </xdr:to>
    <xdr:sp macro="" textlink="">
      <xdr:nvSpPr>
        <xdr:cNvPr id="19" name="Terminador 18">
          <a:extLst>
            <a:ext uri="{FF2B5EF4-FFF2-40B4-BE49-F238E27FC236}">
              <a16:creationId xmlns:a16="http://schemas.microsoft.com/office/drawing/2014/main" xmlns="" id="{00000000-0008-0000-0000-000013000000}"/>
            </a:ext>
          </a:extLst>
        </xdr:cNvPr>
        <xdr:cNvSpPr/>
      </xdr:nvSpPr>
      <xdr:spPr>
        <a:xfrm>
          <a:off x="4222658" y="5659736"/>
          <a:ext cx="3048000"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5 </a:t>
          </a:r>
          <a:endParaRPr lang="es-CO" sz="1200" b="1">
            <a:solidFill>
              <a:srgbClr val="0065B0"/>
            </a:solidFill>
            <a:latin typeface="Arial Narrow" panose="020B0606020202030204" pitchFamily="34" charset="0"/>
          </a:endParaRPr>
        </a:p>
      </xdr:txBody>
    </xdr:sp>
    <xdr:clientData/>
  </xdr:twoCellAnchor>
  <xdr:twoCellAnchor>
    <xdr:from>
      <xdr:col>5</xdr:col>
      <xdr:colOff>400050</xdr:colOff>
      <xdr:row>32</xdr:row>
      <xdr:rowOff>114400</xdr:rowOff>
    </xdr:from>
    <xdr:to>
      <xdr:col>9</xdr:col>
      <xdr:colOff>400049</xdr:colOff>
      <xdr:row>35</xdr:row>
      <xdr:rowOff>66775</xdr:rowOff>
    </xdr:to>
    <xdr:sp macro="" textlink="">
      <xdr:nvSpPr>
        <xdr:cNvPr id="20" name="Rectángulo redondeado 19">
          <a:extLst>
            <a:ext uri="{FF2B5EF4-FFF2-40B4-BE49-F238E27FC236}">
              <a16:creationId xmlns:a16="http://schemas.microsoft.com/office/drawing/2014/main" xmlns="" id="{00000000-0008-0000-0000-000014000000}"/>
            </a:ext>
          </a:extLst>
        </xdr:cNvPr>
        <xdr:cNvSpPr/>
      </xdr:nvSpPr>
      <xdr:spPr>
        <a:xfrm>
          <a:off x="4210050" y="6019900"/>
          <a:ext cx="3047999" cy="523875"/>
        </a:xfrm>
        <a:prstGeom prst="roundRect">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Mecanismos para la transparencia y acceso a la Información.</a:t>
          </a:r>
        </a:p>
      </xdr:txBody>
    </xdr:sp>
    <xdr:clientData/>
  </xdr:twoCellAnchor>
  <xdr:twoCellAnchor editAs="oneCell">
    <xdr:from>
      <xdr:col>7</xdr:col>
      <xdr:colOff>14466</xdr:colOff>
      <xdr:row>16</xdr:row>
      <xdr:rowOff>142875</xdr:rowOff>
    </xdr:from>
    <xdr:to>
      <xdr:col>8</xdr:col>
      <xdr:colOff>119241</xdr:colOff>
      <xdr:row>21</xdr:row>
      <xdr:rowOff>9525</xdr:rowOff>
    </xdr:to>
    <xdr:pic>
      <xdr:nvPicPr>
        <xdr:cNvPr id="21" name="Imagen 26" descr="iconos-Ana-19.png">
          <a:hlinkClick xmlns:r="http://schemas.openxmlformats.org/officeDocument/2006/relationships" r:id="rId6"/>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21297" t="19525" r="22221" b="17082"/>
        <a:stretch>
          <a:fillRect/>
        </a:stretch>
      </xdr:blipFill>
      <xdr:spPr bwMode="auto">
        <a:xfrm>
          <a:off x="5348466" y="3000375"/>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35809</xdr:colOff>
      <xdr:row>18</xdr:row>
      <xdr:rowOff>7557</xdr:rowOff>
    </xdr:from>
    <xdr:to>
      <xdr:col>8</xdr:col>
      <xdr:colOff>394810</xdr:colOff>
      <xdr:row>19</xdr:row>
      <xdr:rowOff>166079</xdr:rowOff>
    </xdr:to>
    <xdr:pic>
      <xdr:nvPicPr>
        <xdr:cNvPr id="23" name="Imagen 22">
          <a:extLst>
            <a:ext uri="{FF2B5EF4-FFF2-40B4-BE49-F238E27FC236}">
              <a16:creationId xmlns:a16="http://schemas.microsoft.com/office/drawing/2014/main" xmlns="" id="{00000000-0008-0000-0000-000017000000}"/>
            </a:ext>
          </a:extLst>
        </xdr:cNvPr>
        <xdr:cNvPicPr>
          <a:picLocks noChangeAspect="1"/>
        </xdr:cNvPicPr>
      </xdr:nvPicPr>
      <xdr:blipFill rotWithShape="1">
        <a:blip xmlns:r="http://schemas.openxmlformats.org/officeDocument/2006/relationships" r:embed="rId8"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6131809" y="3246057"/>
          <a:ext cx="359001" cy="349022"/>
        </a:xfrm>
        <a:prstGeom prst="rect">
          <a:avLst/>
        </a:prstGeom>
      </xdr:spPr>
    </xdr:pic>
    <xdr:clientData/>
  </xdr:twoCellAnchor>
  <xdr:twoCellAnchor>
    <xdr:from>
      <xdr:col>8</xdr:col>
      <xdr:colOff>264630</xdr:colOff>
      <xdr:row>18</xdr:row>
      <xdr:rowOff>184014</xdr:rowOff>
    </xdr:from>
    <xdr:to>
      <xdr:col>9</xdr:col>
      <xdr:colOff>513109</xdr:colOff>
      <xdr:row>20</xdr:row>
      <xdr:rowOff>51492</xdr:rowOff>
    </xdr:to>
    <xdr:sp macro="" textlink="">
      <xdr:nvSpPr>
        <xdr:cNvPr id="24" name="Rectángulo 23">
          <a:extLst>
            <a:ext uri="{FF2B5EF4-FFF2-40B4-BE49-F238E27FC236}">
              <a16:creationId xmlns:a16="http://schemas.microsoft.com/office/drawing/2014/main" xmlns="" id="{00000000-0008-0000-0000-000018000000}"/>
            </a:ext>
          </a:extLst>
        </xdr:cNvPr>
        <xdr:cNvSpPr/>
      </xdr:nvSpPr>
      <xdr:spPr>
        <a:xfrm>
          <a:off x="6360630" y="3422514"/>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editAs="oneCell">
    <xdr:from>
      <xdr:col>7</xdr:col>
      <xdr:colOff>750521</xdr:colOff>
      <xdr:row>27</xdr:row>
      <xdr:rowOff>130803</xdr:rowOff>
    </xdr:from>
    <xdr:to>
      <xdr:col>8</xdr:col>
      <xdr:colOff>347522</xdr:colOff>
      <xdr:row>29</xdr:row>
      <xdr:rowOff>98825</xdr:rowOff>
    </xdr:to>
    <xdr:pic>
      <xdr:nvPicPr>
        <xdr:cNvPr id="25" name="Imagen 24">
          <a:extLst>
            <a:ext uri="{FF2B5EF4-FFF2-40B4-BE49-F238E27FC236}">
              <a16:creationId xmlns:a16="http://schemas.microsoft.com/office/drawing/2014/main" xmlns="" id="{00000000-0008-0000-0000-000019000000}"/>
            </a:ext>
          </a:extLst>
        </xdr:cNvPr>
        <xdr:cNvPicPr>
          <a:picLocks noChangeAspect="1"/>
        </xdr:cNvPicPr>
      </xdr:nvPicPr>
      <xdr:blipFill rotWithShape="1">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6084521" y="5083803"/>
          <a:ext cx="359001" cy="349022"/>
        </a:xfrm>
        <a:prstGeom prst="rect">
          <a:avLst/>
        </a:prstGeom>
      </xdr:spPr>
    </xdr:pic>
    <xdr:clientData/>
  </xdr:twoCellAnchor>
  <xdr:twoCellAnchor>
    <xdr:from>
      <xdr:col>8</xdr:col>
      <xdr:colOff>217159</xdr:colOff>
      <xdr:row>28</xdr:row>
      <xdr:rowOff>116116</xdr:rowOff>
    </xdr:from>
    <xdr:to>
      <xdr:col>9</xdr:col>
      <xdr:colOff>465638</xdr:colOff>
      <xdr:row>29</xdr:row>
      <xdr:rowOff>174094</xdr:rowOff>
    </xdr:to>
    <xdr:sp macro="" textlink="">
      <xdr:nvSpPr>
        <xdr:cNvPr id="26" name="Rectángulo 25">
          <a:extLst>
            <a:ext uri="{FF2B5EF4-FFF2-40B4-BE49-F238E27FC236}">
              <a16:creationId xmlns:a16="http://schemas.microsoft.com/office/drawing/2014/main" xmlns="" id="{00000000-0008-0000-0000-00001A000000}"/>
            </a:ext>
          </a:extLst>
        </xdr:cNvPr>
        <xdr:cNvSpPr/>
      </xdr:nvSpPr>
      <xdr:spPr>
        <a:xfrm>
          <a:off x="6313159" y="5259616"/>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xdr:from>
      <xdr:col>10</xdr:col>
      <xdr:colOff>557579</xdr:colOff>
      <xdr:row>22</xdr:row>
      <xdr:rowOff>163755</xdr:rowOff>
    </xdr:from>
    <xdr:to>
      <xdr:col>14</xdr:col>
      <xdr:colOff>557578</xdr:colOff>
      <xdr:row>25</xdr:row>
      <xdr:rowOff>124750</xdr:rowOff>
    </xdr:to>
    <xdr:sp macro="" textlink="">
      <xdr:nvSpPr>
        <xdr:cNvPr id="27" name="Rectángulo redondeado 26">
          <a:extLst>
            <a:ext uri="{FF2B5EF4-FFF2-40B4-BE49-F238E27FC236}">
              <a16:creationId xmlns:a16="http://schemas.microsoft.com/office/drawing/2014/main" xmlns="" id="{00000000-0008-0000-0000-00001B000000}"/>
            </a:ext>
          </a:extLst>
        </xdr:cNvPr>
        <xdr:cNvSpPr/>
      </xdr:nvSpPr>
      <xdr:spPr>
        <a:xfrm>
          <a:off x="8177579" y="4164255"/>
          <a:ext cx="3047999" cy="532495"/>
        </a:xfrm>
        <a:prstGeom prst="roundRect">
          <a:avLst/>
        </a:prstGeom>
        <a:solidFill>
          <a:srgbClr val="EAF2FA"/>
        </a:solidFill>
        <a:ln w="15875">
          <a:solidFill>
            <a:srgbClr val="0065B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Rendición de cuentas. </a:t>
          </a:r>
          <a:endParaRPr lang="es-CO" sz="1200" b="1">
            <a:solidFill>
              <a:srgbClr val="0065B0"/>
            </a:solidFill>
            <a:latin typeface="Arial Narrow" panose="020B0606020202030204" pitchFamily="34" charset="0"/>
          </a:endParaRPr>
        </a:p>
      </xdr:txBody>
    </xdr:sp>
    <xdr:clientData/>
  </xdr:twoCellAnchor>
  <xdr:twoCellAnchor>
    <xdr:from>
      <xdr:col>10</xdr:col>
      <xdr:colOff>542925</xdr:colOff>
      <xdr:row>21</xdr:row>
      <xdr:rowOff>39198</xdr:rowOff>
    </xdr:from>
    <xdr:to>
      <xdr:col>14</xdr:col>
      <xdr:colOff>542925</xdr:colOff>
      <xdr:row>22</xdr:row>
      <xdr:rowOff>102511</xdr:rowOff>
    </xdr:to>
    <xdr:sp macro="" textlink="">
      <xdr:nvSpPr>
        <xdr:cNvPr id="28" name="Terminador 27">
          <a:extLst>
            <a:ext uri="{FF2B5EF4-FFF2-40B4-BE49-F238E27FC236}">
              <a16:creationId xmlns:a16="http://schemas.microsoft.com/office/drawing/2014/main" xmlns="" id="{00000000-0008-0000-0000-00001C000000}"/>
            </a:ext>
          </a:extLst>
        </xdr:cNvPr>
        <xdr:cNvSpPr/>
      </xdr:nvSpPr>
      <xdr:spPr>
        <a:xfrm>
          <a:off x="8162925" y="3849198"/>
          <a:ext cx="3048000"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3 </a:t>
          </a:r>
          <a:endParaRPr lang="es-CO" sz="1200" b="1">
            <a:solidFill>
              <a:srgbClr val="0065B0"/>
            </a:solidFill>
            <a:latin typeface="Arial Narrow" panose="020B0606020202030204" pitchFamily="34" charset="0"/>
          </a:endParaRPr>
        </a:p>
      </xdr:txBody>
    </xdr:sp>
    <xdr:clientData/>
  </xdr:twoCellAnchor>
  <xdr:twoCellAnchor editAs="oneCell">
    <xdr:from>
      <xdr:col>12</xdr:col>
      <xdr:colOff>66675</xdr:colOff>
      <xdr:row>16</xdr:row>
      <xdr:rowOff>152400</xdr:rowOff>
    </xdr:from>
    <xdr:to>
      <xdr:col>13</xdr:col>
      <xdr:colOff>178236</xdr:colOff>
      <xdr:row>20</xdr:row>
      <xdr:rowOff>80962</xdr:rowOff>
    </xdr:to>
    <xdr:pic>
      <xdr:nvPicPr>
        <xdr:cNvPr id="29" name="Imagen 28">
          <a:hlinkClick xmlns:r="http://schemas.openxmlformats.org/officeDocument/2006/relationships" r:id="rId9"/>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0" cstate="print">
          <a:biLevel thresh="75000"/>
          <a:extLst>
            <a:ext uri="{28A0092B-C50C-407E-A947-70E740481C1C}">
              <a14:useLocalDpi xmlns:a14="http://schemas.microsoft.com/office/drawing/2010/main" val="0"/>
            </a:ext>
          </a:extLst>
        </a:blip>
        <a:srcRect/>
        <a:stretch>
          <a:fillRect/>
        </a:stretch>
      </xdr:blipFill>
      <xdr:spPr bwMode="auto">
        <a:xfrm>
          <a:off x="9210675" y="3009900"/>
          <a:ext cx="873561" cy="690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152967</xdr:colOff>
      <xdr:row>18</xdr:row>
      <xdr:rowOff>39003</xdr:rowOff>
    </xdr:from>
    <xdr:to>
      <xdr:col>13</xdr:col>
      <xdr:colOff>511968</xdr:colOff>
      <xdr:row>20</xdr:row>
      <xdr:rowOff>7025</xdr:rowOff>
    </xdr:to>
    <xdr:pic>
      <xdr:nvPicPr>
        <xdr:cNvPr id="30" name="Imagen 29">
          <a:extLst>
            <a:ext uri="{FF2B5EF4-FFF2-40B4-BE49-F238E27FC236}">
              <a16:creationId xmlns:a16="http://schemas.microsoft.com/office/drawing/2014/main" xmlns="" id="{00000000-0008-0000-0000-00001E000000}"/>
            </a:ext>
          </a:extLst>
        </xdr:cNvPr>
        <xdr:cNvPicPr>
          <a:picLocks noChangeAspect="1"/>
        </xdr:cNvPicPr>
      </xdr:nvPicPr>
      <xdr:blipFill rotWithShape="1">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10058967" y="3277503"/>
          <a:ext cx="359001" cy="349022"/>
        </a:xfrm>
        <a:prstGeom prst="rect">
          <a:avLst/>
        </a:prstGeom>
      </xdr:spPr>
    </xdr:pic>
    <xdr:clientData/>
  </xdr:twoCellAnchor>
  <xdr:twoCellAnchor>
    <xdr:from>
      <xdr:col>13</xdr:col>
      <xdr:colOff>381788</xdr:colOff>
      <xdr:row>19</xdr:row>
      <xdr:rowOff>24960</xdr:rowOff>
    </xdr:from>
    <xdr:to>
      <xdr:col>14</xdr:col>
      <xdr:colOff>630267</xdr:colOff>
      <xdr:row>20</xdr:row>
      <xdr:rowOff>82938</xdr:rowOff>
    </xdr:to>
    <xdr:sp macro="" textlink="">
      <xdr:nvSpPr>
        <xdr:cNvPr id="31" name="Rectángulo 30">
          <a:extLst>
            <a:ext uri="{FF2B5EF4-FFF2-40B4-BE49-F238E27FC236}">
              <a16:creationId xmlns:a16="http://schemas.microsoft.com/office/drawing/2014/main" xmlns="" id="{00000000-0008-0000-0000-00001F000000}"/>
            </a:ext>
          </a:extLst>
        </xdr:cNvPr>
        <xdr:cNvSpPr/>
      </xdr:nvSpPr>
      <xdr:spPr>
        <a:xfrm>
          <a:off x="10287788" y="3453960"/>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editAs="oneCell">
    <xdr:from>
      <xdr:col>12</xdr:col>
      <xdr:colOff>102036</xdr:colOff>
      <xdr:row>27</xdr:row>
      <xdr:rowOff>118176</xdr:rowOff>
    </xdr:from>
    <xdr:to>
      <xdr:col>12</xdr:col>
      <xdr:colOff>721161</xdr:colOff>
      <xdr:row>29</xdr:row>
      <xdr:rowOff>167571</xdr:rowOff>
    </xdr:to>
    <xdr:pic>
      <xdr:nvPicPr>
        <xdr:cNvPr id="32" name="Imagen 32">
          <a:hlinkClick xmlns:r="http://schemas.openxmlformats.org/officeDocument/2006/relationships" r:id="rId11"/>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bwMode="auto">
        <a:xfrm>
          <a:off x="9246036" y="5071176"/>
          <a:ext cx="619125" cy="430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749736</xdr:colOff>
      <xdr:row>28</xdr:row>
      <xdr:rowOff>109537</xdr:rowOff>
    </xdr:from>
    <xdr:to>
      <xdr:col>13</xdr:col>
      <xdr:colOff>346737</xdr:colOff>
      <xdr:row>30</xdr:row>
      <xdr:rowOff>77559</xdr:rowOff>
    </xdr:to>
    <xdr:pic>
      <xdr:nvPicPr>
        <xdr:cNvPr id="33" name="Imagen 32">
          <a:extLst>
            <a:ext uri="{FF2B5EF4-FFF2-40B4-BE49-F238E27FC236}">
              <a16:creationId xmlns:a16="http://schemas.microsoft.com/office/drawing/2014/main" xmlns="" id="{00000000-0008-0000-0000-000021000000}"/>
            </a:ext>
          </a:extLst>
        </xdr:cNvPr>
        <xdr:cNvPicPr>
          <a:picLocks noChangeAspect="1"/>
        </xdr:cNvPicPr>
      </xdr:nvPicPr>
      <xdr:blipFill rotWithShape="1">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l="27603" t="29615"/>
        <a:stretch/>
      </xdr:blipFill>
      <xdr:spPr>
        <a:xfrm rot="20235106">
          <a:off x="9893736" y="5253037"/>
          <a:ext cx="359001" cy="349022"/>
        </a:xfrm>
        <a:prstGeom prst="rect">
          <a:avLst/>
        </a:prstGeom>
      </xdr:spPr>
    </xdr:pic>
    <xdr:clientData/>
  </xdr:twoCellAnchor>
  <xdr:twoCellAnchor>
    <xdr:from>
      <xdr:col>13</xdr:col>
      <xdr:colOff>216336</xdr:colOff>
      <xdr:row>29</xdr:row>
      <xdr:rowOff>42861</xdr:rowOff>
    </xdr:from>
    <xdr:to>
      <xdr:col>14</xdr:col>
      <xdr:colOff>464815</xdr:colOff>
      <xdr:row>30</xdr:row>
      <xdr:rowOff>100839</xdr:rowOff>
    </xdr:to>
    <xdr:sp macro="" textlink="">
      <xdr:nvSpPr>
        <xdr:cNvPr id="34" name="Rectángulo 33">
          <a:extLst>
            <a:ext uri="{FF2B5EF4-FFF2-40B4-BE49-F238E27FC236}">
              <a16:creationId xmlns:a16="http://schemas.microsoft.com/office/drawing/2014/main" xmlns="" id="{00000000-0008-0000-0000-000022000000}"/>
            </a:ext>
          </a:extLst>
        </xdr:cNvPr>
        <xdr:cNvSpPr/>
      </xdr:nvSpPr>
      <xdr:spPr>
        <a:xfrm>
          <a:off x="10122336" y="5376861"/>
          <a:ext cx="1010479" cy="2484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65B0"/>
              </a:solidFill>
              <a:latin typeface="Arial Narrow" panose="020B0606020202030204" pitchFamily="34" charset="0"/>
            </a:rPr>
            <a:t>Haz click aquí</a:t>
          </a:r>
        </a:p>
      </xdr:txBody>
    </xdr:sp>
    <xdr:clientData/>
  </xdr:twoCellAnchor>
  <xdr:twoCellAnchor>
    <xdr:from>
      <xdr:col>10</xdr:col>
      <xdr:colOff>549711</xdr:colOff>
      <xdr:row>30</xdr:row>
      <xdr:rowOff>176211</xdr:rowOff>
    </xdr:from>
    <xdr:to>
      <xdr:col>14</xdr:col>
      <xdr:colOff>549711</xdr:colOff>
      <xdr:row>32</xdr:row>
      <xdr:rowOff>49024</xdr:rowOff>
    </xdr:to>
    <xdr:sp macro="" textlink="">
      <xdr:nvSpPr>
        <xdr:cNvPr id="35" name="Terminador 34">
          <a:extLst>
            <a:ext uri="{FF2B5EF4-FFF2-40B4-BE49-F238E27FC236}">
              <a16:creationId xmlns:a16="http://schemas.microsoft.com/office/drawing/2014/main" xmlns="" id="{00000000-0008-0000-0000-000023000000}"/>
            </a:ext>
          </a:extLst>
        </xdr:cNvPr>
        <xdr:cNvSpPr/>
      </xdr:nvSpPr>
      <xdr:spPr>
        <a:xfrm>
          <a:off x="8169711" y="5700711"/>
          <a:ext cx="3048000" cy="253813"/>
        </a:xfrm>
        <a:prstGeom prst="flowChartTerminator">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Componente</a:t>
          </a:r>
          <a:r>
            <a:rPr lang="es-CO" sz="1200" b="1" baseline="0">
              <a:solidFill>
                <a:srgbClr val="0065B0"/>
              </a:solidFill>
              <a:latin typeface="Arial Narrow" panose="020B0606020202030204" pitchFamily="34" charset="0"/>
            </a:rPr>
            <a:t> N° 6 </a:t>
          </a:r>
          <a:endParaRPr lang="es-CO" sz="1200" b="1">
            <a:solidFill>
              <a:srgbClr val="0065B0"/>
            </a:solidFill>
            <a:latin typeface="Arial Narrow" panose="020B0606020202030204" pitchFamily="34" charset="0"/>
          </a:endParaRPr>
        </a:p>
      </xdr:txBody>
    </xdr:sp>
    <xdr:clientData/>
  </xdr:twoCellAnchor>
  <xdr:twoCellAnchor>
    <xdr:from>
      <xdr:col>10</xdr:col>
      <xdr:colOff>597336</xdr:colOff>
      <xdr:row>32</xdr:row>
      <xdr:rowOff>128585</xdr:rowOff>
    </xdr:from>
    <xdr:to>
      <xdr:col>14</xdr:col>
      <xdr:colOff>597335</xdr:colOff>
      <xdr:row>35</xdr:row>
      <xdr:rowOff>109536</xdr:rowOff>
    </xdr:to>
    <xdr:sp macro="" textlink="">
      <xdr:nvSpPr>
        <xdr:cNvPr id="36" name="Rectángulo redondeado 35">
          <a:extLst>
            <a:ext uri="{FF2B5EF4-FFF2-40B4-BE49-F238E27FC236}">
              <a16:creationId xmlns:a16="http://schemas.microsoft.com/office/drawing/2014/main" xmlns="" id="{00000000-0008-0000-0000-000024000000}"/>
            </a:ext>
          </a:extLst>
        </xdr:cNvPr>
        <xdr:cNvSpPr/>
      </xdr:nvSpPr>
      <xdr:spPr>
        <a:xfrm>
          <a:off x="8217336" y="6034085"/>
          <a:ext cx="3047999" cy="552451"/>
        </a:xfrm>
        <a:prstGeom prst="roundRect">
          <a:avLst/>
        </a:prstGeom>
        <a:solidFill>
          <a:srgbClr val="EAF2FA"/>
        </a:solidFill>
        <a:ln w="15875">
          <a:solidFill>
            <a:srgbClr val="0060A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i="0" u="none" strike="noStrike" baseline="0">
              <a:solidFill>
                <a:srgbClr val="0065B0"/>
              </a:solidFill>
              <a:latin typeface="Arial Narrow" panose="020B0606020202030204" pitchFamily="34" charset="0"/>
              <a:ea typeface="+mn-ea"/>
              <a:cs typeface="+mn-cs"/>
            </a:rPr>
            <a:t>Iniciativas adicionales </a:t>
          </a:r>
        </a:p>
      </xdr:txBody>
    </xdr:sp>
    <xdr:clientData/>
  </xdr:twoCellAnchor>
  <xdr:twoCellAnchor>
    <xdr:from>
      <xdr:col>0</xdr:col>
      <xdr:colOff>152400</xdr:colOff>
      <xdr:row>38</xdr:row>
      <xdr:rowOff>142875</xdr:rowOff>
    </xdr:from>
    <xdr:to>
      <xdr:col>5</xdr:col>
      <xdr:colOff>16402</xdr:colOff>
      <xdr:row>43</xdr:row>
      <xdr:rowOff>152400</xdr:rowOff>
    </xdr:to>
    <xdr:sp macro="" textlink="">
      <xdr:nvSpPr>
        <xdr:cNvPr id="37" name="CuadroTexto 36">
          <a:extLst>
            <a:ext uri="{FF2B5EF4-FFF2-40B4-BE49-F238E27FC236}">
              <a16:creationId xmlns:a16="http://schemas.microsoft.com/office/drawing/2014/main" xmlns="" id="{00000000-0008-0000-0000-000025000000}"/>
            </a:ext>
          </a:extLst>
        </xdr:cNvPr>
        <xdr:cNvSpPr txBox="1"/>
      </xdr:nvSpPr>
      <xdr:spPr>
        <a:xfrm>
          <a:off x="152400" y="7191375"/>
          <a:ext cx="3674002" cy="962025"/>
        </a:xfrm>
        <a:prstGeom prst="flowChartAlternateProcess">
          <a:avLst/>
        </a:prstGeom>
        <a:solidFill>
          <a:schemeClr val="accent1">
            <a:lumMod val="40000"/>
            <a:lumOff val="60000"/>
          </a:schemeClr>
        </a:solidFill>
        <a:ln w="15875"/>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050" b="1" baseline="0">
              <a:solidFill>
                <a:srgbClr val="0070C0"/>
              </a:solidFill>
              <a:latin typeface="Arial Narrow" panose="020B0606020202030204" pitchFamily="34" charset="0"/>
              <a:ea typeface="+mn-ea"/>
              <a:cs typeface="+mn-cs"/>
            </a:rPr>
            <a:t>Red de Salud Sur del Suroriente.</a:t>
          </a:r>
        </a:p>
        <a:p>
          <a:r>
            <a:rPr lang="es-ES" sz="1100" i="1">
              <a:solidFill>
                <a:schemeClr val="dk1"/>
              </a:solidFill>
              <a:effectLst/>
              <a:latin typeface="+mn-lt"/>
              <a:ea typeface="+mn-ea"/>
              <a:cs typeface="+mn-cs"/>
            </a:rPr>
            <a:t>Calle 39 Carrera 43 – PBX.  328 08 47 </a:t>
          </a:r>
          <a:endParaRPr lang="es-CO" sz="1100">
            <a:solidFill>
              <a:schemeClr val="dk1"/>
            </a:solidFill>
            <a:effectLst/>
            <a:latin typeface="+mn-lt"/>
            <a:ea typeface="+mn-ea"/>
            <a:cs typeface="+mn-cs"/>
          </a:endParaRPr>
        </a:p>
        <a:p>
          <a:r>
            <a:rPr lang="es-ES" sz="1100" i="1" u="sng">
              <a:solidFill>
                <a:schemeClr val="dk1"/>
              </a:solidFill>
              <a:effectLst/>
              <a:latin typeface="+mn-lt"/>
              <a:ea typeface="+mn-ea"/>
              <a:cs typeface="+mn-cs"/>
              <a:hlinkClick xmlns:r="http://schemas.openxmlformats.org/officeDocument/2006/relationships" r:id=""/>
            </a:rPr>
            <a:t>www.esesuroriente.gov.co</a:t>
          </a:r>
          <a:endParaRPr lang="es-CO" sz="1100">
            <a:solidFill>
              <a:schemeClr val="dk1"/>
            </a:solidFill>
            <a:effectLst/>
            <a:latin typeface="+mn-lt"/>
            <a:ea typeface="+mn-ea"/>
            <a:cs typeface="+mn-cs"/>
          </a:endParaRPr>
        </a:p>
        <a:p>
          <a:r>
            <a:rPr lang="es-ES" sz="1100" i="1">
              <a:solidFill>
                <a:schemeClr val="dk1"/>
              </a:solidFill>
              <a:effectLst/>
              <a:latin typeface="+mn-lt"/>
              <a:ea typeface="+mn-ea"/>
              <a:cs typeface="+mn-cs"/>
            </a:rPr>
            <a:t>Cali - Colombia</a:t>
          </a:r>
          <a:endParaRPr lang="es-CO" sz="1100">
            <a:solidFill>
              <a:schemeClr val="dk1"/>
            </a:solidFill>
            <a:effectLst/>
            <a:latin typeface="+mn-lt"/>
            <a:ea typeface="+mn-ea"/>
            <a:cs typeface="+mn-cs"/>
          </a:endParaRPr>
        </a:p>
      </xdr:txBody>
    </xdr:sp>
    <xdr:clientData/>
  </xdr:twoCellAnchor>
  <xdr:twoCellAnchor>
    <xdr:from>
      <xdr:col>10</xdr:col>
      <xdr:colOff>533400</xdr:colOff>
      <xdr:row>38</xdr:row>
      <xdr:rowOff>66675</xdr:rowOff>
    </xdr:from>
    <xdr:to>
      <xdr:col>15</xdr:col>
      <xdr:colOff>397402</xdr:colOff>
      <xdr:row>43</xdr:row>
      <xdr:rowOff>76200</xdr:rowOff>
    </xdr:to>
    <xdr:sp macro="" textlink="">
      <xdr:nvSpPr>
        <xdr:cNvPr id="38" name="CuadroTexto 37">
          <a:extLst>
            <a:ext uri="{FF2B5EF4-FFF2-40B4-BE49-F238E27FC236}">
              <a16:creationId xmlns:a16="http://schemas.microsoft.com/office/drawing/2014/main" xmlns="" id="{00000000-0008-0000-0000-000026000000}"/>
            </a:ext>
          </a:extLst>
        </xdr:cNvPr>
        <xdr:cNvSpPr txBox="1"/>
      </xdr:nvSpPr>
      <xdr:spPr>
        <a:xfrm>
          <a:off x="8153400" y="7115175"/>
          <a:ext cx="3674002" cy="971550"/>
        </a:xfrm>
        <a:prstGeom prst="flowChartAlternateProcess">
          <a:avLst/>
        </a:prstGeom>
        <a:solidFill>
          <a:schemeClr val="accent1">
            <a:lumMod val="40000"/>
            <a:lumOff val="60000"/>
          </a:schemeClr>
        </a:solidFill>
        <a:ln w="15875"/>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050" b="1" baseline="0">
              <a:solidFill>
                <a:srgbClr val="0070C0"/>
              </a:solidFill>
              <a:latin typeface="Arial Narrow" panose="020B0606020202030204" pitchFamily="34" charset="0"/>
              <a:ea typeface="+mn-ea"/>
              <a:cs typeface="+mn-cs"/>
            </a:rPr>
            <a:t>Aprobado por: </a:t>
          </a:r>
          <a:br>
            <a:rPr lang="es-CO" sz="1050" b="1" baseline="0">
              <a:solidFill>
                <a:srgbClr val="0070C0"/>
              </a:solidFill>
              <a:latin typeface="Arial Narrow" panose="020B0606020202030204" pitchFamily="34" charset="0"/>
              <a:ea typeface="+mn-ea"/>
              <a:cs typeface="+mn-cs"/>
            </a:rPr>
          </a:br>
          <a:r>
            <a:rPr lang="es-CO" sz="1050" b="1" baseline="0">
              <a:solidFill>
                <a:sysClr val="windowText" lastClr="000000"/>
              </a:solidFill>
              <a:latin typeface="Arial Narrow" panose="020B0606020202030204" pitchFamily="34" charset="0"/>
              <a:ea typeface="+mn-ea"/>
              <a:cs typeface="+mn-cs"/>
            </a:rPr>
            <a:t>CARLOS EDUARDO ARIZABALETA CORRAL </a:t>
          </a:r>
          <a:br>
            <a:rPr lang="es-CO" sz="1050" b="1" baseline="0">
              <a:solidFill>
                <a:sysClr val="windowText" lastClr="000000"/>
              </a:solidFill>
              <a:latin typeface="Arial Narrow" panose="020B0606020202030204" pitchFamily="34" charset="0"/>
              <a:ea typeface="+mn-ea"/>
              <a:cs typeface="+mn-cs"/>
            </a:rPr>
          </a:br>
          <a:r>
            <a:rPr lang="es-CO" sz="1050" b="1" baseline="0">
              <a:solidFill>
                <a:sysClr val="windowText" lastClr="000000"/>
              </a:solidFill>
              <a:latin typeface="Arial Narrow" panose="020B0606020202030204" pitchFamily="34" charset="0"/>
              <a:ea typeface="+mn-ea"/>
              <a:cs typeface="+mn-cs"/>
            </a:rPr>
            <a:t>Gerente</a:t>
          </a:r>
          <a:br>
            <a:rPr lang="es-CO" sz="1050" b="1" baseline="0">
              <a:solidFill>
                <a:sysClr val="windowText" lastClr="000000"/>
              </a:solidFill>
              <a:latin typeface="Arial Narrow" panose="020B0606020202030204" pitchFamily="34" charset="0"/>
              <a:ea typeface="+mn-ea"/>
              <a:cs typeface="+mn-cs"/>
            </a:rPr>
          </a:br>
          <a:r>
            <a:rPr lang="es-CO" sz="1050" b="1" baseline="0">
              <a:solidFill>
                <a:sysClr val="windowText" lastClr="000000"/>
              </a:solidFill>
              <a:latin typeface="Arial Narrow" panose="020B0606020202030204" pitchFamily="34" charset="0"/>
              <a:ea typeface="+mn-ea"/>
              <a:cs typeface="+mn-cs"/>
            </a:rPr>
            <a:t/>
          </a:r>
          <a:br>
            <a:rPr lang="es-CO" sz="1050" b="1" baseline="0">
              <a:solidFill>
                <a:sysClr val="windowText" lastClr="000000"/>
              </a:solidFill>
              <a:latin typeface="Arial Narrow" panose="020B0606020202030204" pitchFamily="34" charset="0"/>
              <a:ea typeface="+mn-ea"/>
              <a:cs typeface="+mn-cs"/>
            </a:rPr>
          </a:br>
          <a:r>
            <a:rPr lang="es-CO" sz="1050" b="1" baseline="0">
              <a:solidFill>
                <a:sysClr val="windowText" lastClr="000000"/>
              </a:solidFill>
              <a:latin typeface="Arial Narrow" panose="020B0606020202030204" pitchFamily="34" charset="0"/>
              <a:ea typeface="+mn-ea"/>
              <a:cs typeface="+mn-cs"/>
            </a:rPr>
            <a:t>Enero de 2023</a:t>
          </a:r>
        </a:p>
      </xdr:txBody>
    </xdr:sp>
    <xdr:clientData/>
  </xdr:twoCellAnchor>
  <xdr:twoCellAnchor editAs="oneCell">
    <xdr:from>
      <xdr:col>6</xdr:col>
      <xdr:colOff>571500</xdr:colOff>
      <xdr:row>27</xdr:row>
      <xdr:rowOff>0</xdr:rowOff>
    </xdr:from>
    <xdr:to>
      <xdr:col>7</xdr:col>
      <xdr:colOff>733425</xdr:colOff>
      <xdr:row>29</xdr:row>
      <xdr:rowOff>159808</xdr:rowOff>
    </xdr:to>
    <xdr:pic>
      <xdr:nvPicPr>
        <xdr:cNvPr id="39" name="Imagen 9">
          <a:hlinkClick xmlns:r="http://schemas.openxmlformats.org/officeDocument/2006/relationships" r:id="rId13"/>
          <a:extLst>
            <a:ext uri="{FF2B5EF4-FFF2-40B4-BE49-F238E27FC236}">
              <a16:creationId xmlns:a16="http://schemas.microsoft.com/office/drawing/2014/main" xmlns="" id="{00000000-0008-0000-0000-000027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143500" y="4953000"/>
          <a:ext cx="923925" cy="5408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4</xdr:row>
      <xdr:rowOff>1588</xdr:rowOff>
    </xdr:to>
    <xdr:sp macro="" textlink="">
      <xdr:nvSpPr>
        <xdr:cNvPr id="2" name="Rectángulo 1">
          <a:extLst>
            <a:ext uri="{FF2B5EF4-FFF2-40B4-BE49-F238E27FC236}">
              <a16:creationId xmlns:a16="http://schemas.microsoft.com/office/drawing/2014/main" xmlns="" id="{00000000-0008-0000-0100-000002000000}"/>
            </a:ext>
          </a:extLst>
        </xdr:cNvPr>
        <xdr:cNvSpPr/>
      </xdr:nvSpPr>
      <xdr:spPr>
        <a:xfrm>
          <a:off x="0" y="0"/>
          <a:ext cx="12201525" cy="76358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142875</xdr:colOff>
      <xdr:row>0</xdr:row>
      <xdr:rowOff>180975</xdr:rowOff>
    </xdr:from>
    <xdr:to>
      <xdr:col>4</xdr:col>
      <xdr:colOff>1409700</xdr:colOff>
      <xdr:row>3</xdr:row>
      <xdr:rowOff>104776</xdr:rowOff>
    </xdr:to>
    <xdr:sp macro="" textlink="">
      <xdr:nvSpPr>
        <xdr:cNvPr id="4" name="Rectángulo redondeado 1">
          <a:extLst>
            <a:ext uri="{FF2B5EF4-FFF2-40B4-BE49-F238E27FC236}">
              <a16:creationId xmlns:a16="http://schemas.microsoft.com/office/drawing/2014/main" xmlns="" id="{00000000-0008-0000-0100-000004000000}"/>
            </a:ext>
          </a:extLst>
        </xdr:cNvPr>
        <xdr:cNvSpPr/>
      </xdr:nvSpPr>
      <xdr:spPr>
        <a:xfrm>
          <a:off x="1695450" y="180975"/>
          <a:ext cx="669607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t>
          </a:r>
          <a:br>
            <a:rPr lang="es-CO" sz="1800" b="0" baseline="0">
              <a:solidFill>
                <a:schemeClr val="bg1"/>
              </a:solidFill>
            </a:rPr>
          </a:br>
          <a:r>
            <a:rPr lang="es-CO" sz="1800" b="0" baseline="0">
              <a:solidFill>
                <a:schemeClr val="bg1"/>
              </a:solidFill>
            </a:rPr>
            <a:t>AÑO 2023</a:t>
          </a:r>
          <a:endParaRPr lang="es-CO" sz="1800" b="0">
            <a:solidFill>
              <a:schemeClr val="bg1"/>
            </a:solidFill>
          </a:endParaRPr>
        </a:p>
      </xdr:txBody>
    </xdr:sp>
    <xdr:clientData/>
  </xdr:twoCellAnchor>
  <xdr:twoCellAnchor editAs="oneCell">
    <xdr:from>
      <xdr:col>5</xdr:col>
      <xdr:colOff>581026</xdr:colOff>
      <xdr:row>5</xdr:row>
      <xdr:rowOff>76199</xdr:rowOff>
    </xdr:from>
    <xdr:to>
      <xdr:col>5</xdr:col>
      <xdr:colOff>1076326</xdr:colOff>
      <xdr:row>8</xdr:row>
      <xdr:rowOff>104774</xdr:rowOff>
    </xdr:to>
    <xdr:pic>
      <xdr:nvPicPr>
        <xdr:cNvPr id="6" name="Imagen 23">
          <a:hlinkClick xmlns:r="http://schemas.openxmlformats.org/officeDocument/2006/relationships" r:id="rId1"/>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1547" t="18686" r="19621" b="20284"/>
        <a:stretch>
          <a:fillRect/>
        </a:stretch>
      </xdr:blipFill>
      <xdr:spPr bwMode="auto">
        <a:xfrm rot="1658057">
          <a:off x="9163051" y="1285874"/>
          <a:ext cx="4953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276225</xdr:colOff>
      <xdr:row>8</xdr:row>
      <xdr:rowOff>57150</xdr:rowOff>
    </xdr:from>
    <xdr:to>
      <xdr:col>5</xdr:col>
      <xdr:colOff>1352550</xdr:colOff>
      <xdr:row>9</xdr:row>
      <xdr:rowOff>111527</xdr:rowOff>
    </xdr:to>
    <xdr:sp macro="" textlink="">
      <xdr:nvSpPr>
        <xdr:cNvPr id="7" name="Rectángulo 6">
          <a:extLst>
            <a:ext uri="{FF2B5EF4-FFF2-40B4-BE49-F238E27FC236}">
              <a16:creationId xmlns:a16="http://schemas.microsoft.com/office/drawing/2014/main" xmlns="" id="{00000000-0008-0000-0100-000007000000}"/>
            </a:ext>
          </a:extLst>
        </xdr:cNvPr>
        <xdr:cNvSpPr/>
      </xdr:nvSpPr>
      <xdr:spPr>
        <a:xfrm>
          <a:off x="7210425" y="1733550"/>
          <a:ext cx="1076325" cy="244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11906</xdr:rowOff>
    </xdr:from>
    <xdr:to>
      <xdr:col>6</xdr:col>
      <xdr:colOff>9525</xdr:colOff>
      <xdr:row>4</xdr:row>
      <xdr:rowOff>13494</xdr:rowOff>
    </xdr:to>
    <xdr:sp macro="" textlink="">
      <xdr:nvSpPr>
        <xdr:cNvPr id="2" name="Rectángulo 1">
          <a:extLst>
            <a:ext uri="{FF2B5EF4-FFF2-40B4-BE49-F238E27FC236}">
              <a16:creationId xmlns:a16="http://schemas.microsoft.com/office/drawing/2014/main" xmlns="" id="{00000000-0008-0000-0200-000002000000}"/>
            </a:ext>
          </a:extLst>
        </xdr:cNvPr>
        <xdr:cNvSpPr/>
      </xdr:nvSpPr>
      <xdr:spPr>
        <a:xfrm>
          <a:off x="0" y="11906"/>
          <a:ext cx="9796463" cy="1013619"/>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466725</xdr:colOff>
      <xdr:row>0</xdr:row>
      <xdr:rowOff>152400</xdr:rowOff>
    </xdr:from>
    <xdr:to>
      <xdr:col>4</xdr:col>
      <xdr:colOff>1266825</xdr:colOff>
      <xdr:row>3</xdr:row>
      <xdr:rowOff>76201</xdr:rowOff>
    </xdr:to>
    <xdr:sp macro="" textlink="">
      <xdr:nvSpPr>
        <xdr:cNvPr id="4" name="Rectángulo redondeado 1">
          <a:extLst>
            <a:ext uri="{FF2B5EF4-FFF2-40B4-BE49-F238E27FC236}">
              <a16:creationId xmlns:a16="http://schemas.microsoft.com/office/drawing/2014/main" xmlns="" id="{00000000-0008-0000-0200-000004000000}"/>
            </a:ext>
          </a:extLst>
        </xdr:cNvPr>
        <xdr:cNvSpPr/>
      </xdr:nvSpPr>
      <xdr:spPr>
        <a:xfrm>
          <a:off x="2019300" y="152400"/>
          <a:ext cx="564832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AÑO 2023</a:t>
          </a:r>
          <a:endParaRPr lang="es-CO" sz="1800" b="0">
            <a:solidFill>
              <a:schemeClr val="bg1"/>
            </a:solidFill>
          </a:endParaRPr>
        </a:p>
      </xdr:txBody>
    </xdr:sp>
    <xdr:clientData/>
  </xdr:twoCellAnchor>
  <xdr:twoCellAnchor>
    <xdr:from>
      <xdr:col>5</xdr:col>
      <xdr:colOff>276225</xdr:colOff>
      <xdr:row>8</xdr:row>
      <xdr:rowOff>57150</xdr:rowOff>
    </xdr:from>
    <xdr:to>
      <xdr:col>5</xdr:col>
      <xdr:colOff>1352550</xdr:colOff>
      <xdr:row>9</xdr:row>
      <xdr:rowOff>111527</xdr:rowOff>
    </xdr:to>
    <xdr:sp macro="" textlink="">
      <xdr:nvSpPr>
        <xdr:cNvPr id="7" name="Rectángulo 6">
          <a:extLst>
            <a:ext uri="{FF2B5EF4-FFF2-40B4-BE49-F238E27FC236}">
              <a16:creationId xmlns:a16="http://schemas.microsoft.com/office/drawing/2014/main" xmlns="" id="{00000000-0008-0000-0200-000007000000}"/>
            </a:ext>
          </a:extLst>
        </xdr:cNvPr>
        <xdr:cNvSpPr/>
      </xdr:nvSpPr>
      <xdr:spPr>
        <a:xfrm>
          <a:off x="8277225" y="1990725"/>
          <a:ext cx="1076325" cy="244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5</xdr:col>
      <xdr:colOff>361950</xdr:colOff>
      <xdr:row>6</xdr:row>
      <xdr:rowOff>38100</xdr:rowOff>
    </xdr:from>
    <xdr:to>
      <xdr:col>5</xdr:col>
      <xdr:colOff>1228725</xdr:colOff>
      <xdr:row>8</xdr:row>
      <xdr:rowOff>171450</xdr:rowOff>
    </xdr:to>
    <xdr:pic>
      <xdr:nvPicPr>
        <xdr:cNvPr id="8" name="Imagen 26" descr="iconos-Ana-19.png">
          <a:hlinkClick xmlns:r="http://schemas.openxmlformats.org/officeDocument/2006/relationships" r:id="rId1"/>
          <a:extLst>
            <a:ext uri="{FF2B5EF4-FFF2-40B4-BE49-F238E27FC236}">
              <a16:creationId xmlns:a16="http://schemas.microsoft.com/office/drawing/2014/main" xmlns="" id="{00000000-0008-0000-02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1297" t="19525" r="22221" b="17082"/>
        <a:stretch>
          <a:fillRect/>
        </a:stretch>
      </xdr:blipFill>
      <xdr:spPr bwMode="auto">
        <a:xfrm>
          <a:off x="8362950" y="1438275"/>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4</xdr:row>
      <xdr:rowOff>1588</xdr:rowOff>
    </xdr:to>
    <xdr:sp macro="" textlink="">
      <xdr:nvSpPr>
        <xdr:cNvPr id="2" name="Rectángulo 1">
          <a:extLst>
            <a:ext uri="{FF2B5EF4-FFF2-40B4-BE49-F238E27FC236}">
              <a16:creationId xmlns:a16="http://schemas.microsoft.com/office/drawing/2014/main" xmlns="" id="{00000000-0008-0000-0300-000002000000}"/>
            </a:ext>
          </a:extLst>
        </xdr:cNvPr>
        <xdr:cNvSpPr/>
      </xdr:nvSpPr>
      <xdr:spPr>
        <a:xfrm>
          <a:off x="0" y="0"/>
          <a:ext cx="9315450" cy="102076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466725</xdr:colOff>
      <xdr:row>0</xdr:row>
      <xdr:rowOff>152400</xdr:rowOff>
    </xdr:from>
    <xdr:to>
      <xdr:col>4</xdr:col>
      <xdr:colOff>1266825</xdr:colOff>
      <xdr:row>3</xdr:row>
      <xdr:rowOff>76201</xdr:rowOff>
    </xdr:to>
    <xdr:sp macro="" textlink="">
      <xdr:nvSpPr>
        <xdr:cNvPr id="4" name="Rectángulo redondeado 1">
          <a:extLst>
            <a:ext uri="{FF2B5EF4-FFF2-40B4-BE49-F238E27FC236}">
              <a16:creationId xmlns:a16="http://schemas.microsoft.com/office/drawing/2014/main" xmlns="" id="{00000000-0008-0000-0300-000004000000}"/>
            </a:ext>
          </a:extLst>
        </xdr:cNvPr>
        <xdr:cNvSpPr/>
      </xdr:nvSpPr>
      <xdr:spPr>
        <a:xfrm>
          <a:off x="2019300" y="152400"/>
          <a:ext cx="547687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t>
          </a:r>
          <a:br>
            <a:rPr lang="es-CO" sz="1800" b="0" baseline="0">
              <a:solidFill>
                <a:schemeClr val="bg1"/>
              </a:solidFill>
            </a:rPr>
          </a:br>
          <a:r>
            <a:rPr lang="es-CO" sz="1800" b="0" baseline="0">
              <a:solidFill>
                <a:schemeClr val="bg1"/>
              </a:solidFill>
            </a:rPr>
            <a:t>AÑO 2023</a:t>
          </a:r>
          <a:endParaRPr lang="es-CO" sz="1800" b="0">
            <a:solidFill>
              <a:schemeClr val="bg1"/>
            </a:solidFill>
          </a:endParaRPr>
        </a:p>
      </xdr:txBody>
    </xdr:sp>
    <xdr:clientData/>
  </xdr:twoCellAnchor>
  <xdr:twoCellAnchor>
    <xdr:from>
      <xdr:col>5</xdr:col>
      <xdr:colOff>276225</xdr:colOff>
      <xdr:row>8</xdr:row>
      <xdr:rowOff>57150</xdr:rowOff>
    </xdr:from>
    <xdr:to>
      <xdr:col>5</xdr:col>
      <xdr:colOff>1352550</xdr:colOff>
      <xdr:row>9</xdr:row>
      <xdr:rowOff>111527</xdr:rowOff>
    </xdr:to>
    <xdr:sp macro="" textlink="">
      <xdr:nvSpPr>
        <xdr:cNvPr id="6" name="Rectángulo 5">
          <a:extLst>
            <a:ext uri="{FF2B5EF4-FFF2-40B4-BE49-F238E27FC236}">
              <a16:creationId xmlns:a16="http://schemas.microsoft.com/office/drawing/2014/main" xmlns="" id="{00000000-0008-0000-0300-000006000000}"/>
            </a:ext>
          </a:extLst>
        </xdr:cNvPr>
        <xdr:cNvSpPr/>
      </xdr:nvSpPr>
      <xdr:spPr>
        <a:xfrm>
          <a:off x="8105775" y="2143125"/>
          <a:ext cx="1076325" cy="244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5</xdr:col>
      <xdr:colOff>476250</xdr:colOff>
      <xdr:row>6</xdr:row>
      <xdr:rowOff>114300</xdr:rowOff>
    </xdr:from>
    <xdr:to>
      <xdr:col>5</xdr:col>
      <xdr:colOff>1085850</xdr:colOff>
      <xdr:row>8</xdr:row>
      <xdr:rowOff>119062</xdr:rowOff>
    </xdr:to>
    <xdr:pic>
      <xdr:nvPicPr>
        <xdr:cNvPr id="8" name="Imagen 7">
          <a:hlinkClick xmlns:r="http://schemas.openxmlformats.org/officeDocument/2006/relationships" r:id="rId1"/>
          <a:extLst>
            <a:ext uri="{FF2B5EF4-FFF2-40B4-BE49-F238E27FC236}">
              <a16:creationId xmlns:a16="http://schemas.microsoft.com/office/drawing/2014/main" xmlns="" id="{00000000-0008-0000-0300-0000080000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8305800" y="1514475"/>
          <a:ext cx="609600" cy="690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4</xdr:row>
      <xdr:rowOff>1588</xdr:rowOff>
    </xdr:to>
    <xdr:sp macro="" textlink="">
      <xdr:nvSpPr>
        <xdr:cNvPr id="2" name="Rectángulo 1">
          <a:extLst>
            <a:ext uri="{FF2B5EF4-FFF2-40B4-BE49-F238E27FC236}">
              <a16:creationId xmlns:a16="http://schemas.microsoft.com/office/drawing/2014/main" xmlns="" id="{00000000-0008-0000-0400-000002000000}"/>
            </a:ext>
          </a:extLst>
        </xdr:cNvPr>
        <xdr:cNvSpPr/>
      </xdr:nvSpPr>
      <xdr:spPr>
        <a:xfrm>
          <a:off x="0" y="0"/>
          <a:ext cx="10706100" cy="102076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762000</xdr:colOff>
      <xdr:row>0</xdr:row>
      <xdr:rowOff>133350</xdr:rowOff>
    </xdr:from>
    <xdr:to>
      <xdr:col>4</xdr:col>
      <xdr:colOff>1562100</xdr:colOff>
      <xdr:row>3</xdr:row>
      <xdr:rowOff>57151</xdr:rowOff>
    </xdr:to>
    <xdr:sp macro="" textlink="">
      <xdr:nvSpPr>
        <xdr:cNvPr id="4" name="Rectángulo redondeado 1">
          <a:extLst>
            <a:ext uri="{FF2B5EF4-FFF2-40B4-BE49-F238E27FC236}">
              <a16:creationId xmlns:a16="http://schemas.microsoft.com/office/drawing/2014/main" xmlns="" id="{00000000-0008-0000-0400-000004000000}"/>
            </a:ext>
          </a:extLst>
        </xdr:cNvPr>
        <xdr:cNvSpPr/>
      </xdr:nvSpPr>
      <xdr:spPr>
        <a:xfrm>
          <a:off x="2619375" y="133350"/>
          <a:ext cx="623887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AÑO 2023</a:t>
          </a:r>
          <a:endParaRPr lang="es-CO" sz="1800" b="0">
            <a:solidFill>
              <a:schemeClr val="bg1"/>
            </a:solidFill>
          </a:endParaRPr>
        </a:p>
      </xdr:txBody>
    </xdr:sp>
    <xdr:clientData/>
  </xdr:twoCellAnchor>
  <xdr:twoCellAnchor>
    <xdr:from>
      <xdr:col>5</xdr:col>
      <xdr:colOff>276225</xdr:colOff>
      <xdr:row>8</xdr:row>
      <xdr:rowOff>57150</xdr:rowOff>
    </xdr:from>
    <xdr:to>
      <xdr:col>5</xdr:col>
      <xdr:colOff>1352550</xdr:colOff>
      <xdr:row>9</xdr:row>
      <xdr:rowOff>111527</xdr:rowOff>
    </xdr:to>
    <xdr:sp macro="" textlink="">
      <xdr:nvSpPr>
        <xdr:cNvPr id="6" name="Rectángulo 5">
          <a:extLst>
            <a:ext uri="{FF2B5EF4-FFF2-40B4-BE49-F238E27FC236}">
              <a16:creationId xmlns:a16="http://schemas.microsoft.com/office/drawing/2014/main" xmlns="" id="{00000000-0008-0000-0400-000006000000}"/>
            </a:ext>
          </a:extLst>
        </xdr:cNvPr>
        <xdr:cNvSpPr/>
      </xdr:nvSpPr>
      <xdr:spPr>
        <a:xfrm>
          <a:off x="9496425" y="2143125"/>
          <a:ext cx="1076325" cy="244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5</xdr:col>
      <xdr:colOff>457200</xdr:colOff>
      <xdr:row>5</xdr:row>
      <xdr:rowOff>180975</xdr:rowOff>
    </xdr:from>
    <xdr:to>
      <xdr:col>5</xdr:col>
      <xdr:colOff>1162050</xdr:colOff>
      <xdr:row>7</xdr:row>
      <xdr:rowOff>182587</xdr:rowOff>
    </xdr:to>
    <xdr:pic>
      <xdr:nvPicPr>
        <xdr:cNvPr id="8" name="Imagen 31">
          <a:hlinkClick xmlns:r="http://schemas.openxmlformats.org/officeDocument/2006/relationships" r:id="rId1"/>
          <a:extLst>
            <a:ext uri="{FF2B5EF4-FFF2-40B4-BE49-F238E27FC236}">
              <a16:creationId xmlns:a16="http://schemas.microsoft.com/office/drawing/2014/main" xmlns="" id="{00000000-0008-0000-0400-000008000000}"/>
            </a:ext>
          </a:extLst>
        </xdr:cNvPr>
        <xdr:cNvPicPr>
          <a:picLocks noChangeAspect="1" noChangeArrowheads="1"/>
        </xdr:cNvPicPr>
      </xdr:nvPicPr>
      <xdr:blipFill>
        <a:blip xmlns:r="http://schemas.openxmlformats.org/officeDocument/2006/relationships" r:embed="rId2" cstate="print">
          <a:clrChange>
            <a:clrFrom>
              <a:srgbClr val="E6E6E6"/>
            </a:clrFrom>
            <a:clrTo>
              <a:srgbClr val="E6E6E6">
                <a:alpha val="0"/>
              </a:srgbClr>
            </a:clrTo>
          </a:clrChange>
          <a:grayscl/>
          <a:biLevel thresh="50000"/>
          <a:extLst>
            <a:ext uri="{28A0092B-C50C-407E-A947-70E740481C1C}">
              <a14:useLocalDpi xmlns:a14="http://schemas.microsoft.com/office/drawing/2010/main" val="0"/>
            </a:ext>
          </a:extLst>
        </a:blip>
        <a:srcRect l="68539" t="2815" r="5479" b="70074"/>
        <a:stretch>
          <a:fillRect/>
        </a:stretch>
      </xdr:blipFill>
      <xdr:spPr bwMode="auto">
        <a:xfrm>
          <a:off x="9677400" y="1390650"/>
          <a:ext cx="704850" cy="639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4</xdr:row>
      <xdr:rowOff>1588</xdr:rowOff>
    </xdr:to>
    <xdr:sp macro="" textlink="">
      <xdr:nvSpPr>
        <xdr:cNvPr id="2" name="Rectángulo 1">
          <a:extLst>
            <a:ext uri="{FF2B5EF4-FFF2-40B4-BE49-F238E27FC236}">
              <a16:creationId xmlns:a16="http://schemas.microsoft.com/office/drawing/2014/main" xmlns="" id="{00000000-0008-0000-0500-000002000000}"/>
            </a:ext>
          </a:extLst>
        </xdr:cNvPr>
        <xdr:cNvSpPr/>
      </xdr:nvSpPr>
      <xdr:spPr>
        <a:xfrm>
          <a:off x="0" y="0"/>
          <a:ext cx="10706100" cy="102076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466725</xdr:colOff>
      <xdr:row>0</xdr:row>
      <xdr:rowOff>152400</xdr:rowOff>
    </xdr:from>
    <xdr:to>
      <xdr:col>4</xdr:col>
      <xdr:colOff>1266825</xdr:colOff>
      <xdr:row>3</xdr:row>
      <xdr:rowOff>76201</xdr:rowOff>
    </xdr:to>
    <xdr:sp macro="" textlink="">
      <xdr:nvSpPr>
        <xdr:cNvPr id="4" name="Rectángulo redondeado 1">
          <a:extLst>
            <a:ext uri="{FF2B5EF4-FFF2-40B4-BE49-F238E27FC236}">
              <a16:creationId xmlns:a16="http://schemas.microsoft.com/office/drawing/2014/main" xmlns="" id="{00000000-0008-0000-0500-000004000000}"/>
            </a:ext>
          </a:extLst>
        </xdr:cNvPr>
        <xdr:cNvSpPr/>
      </xdr:nvSpPr>
      <xdr:spPr>
        <a:xfrm>
          <a:off x="2324100" y="152400"/>
          <a:ext cx="623887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AÑO 2023</a:t>
          </a:r>
          <a:endParaRPr lang="es-CO" sz="1800" b="0">
            <a:solidFill>
              <a:schemeClr val="bg1"/>
            </a:solidFill>
          </a:endParaRPr>
        </a:p>
      </xdr:txBody>
    </xdr:sp>
    <xdr:clientData/>
  </xdr:twoCellAnchor>
  <xdr:twoCellAnchor>
    <xdr:from>
      <xdr:col>5</xdr:col>
      <xdr:colOff>276225</xdr:colOff>
      <xdr:row>8</xdr:row>
      <xdr:rowOff>57150</xdr:rowOff>
    </xdr:from>
    <xdr:to>
      <xdr:col>5</xdr:col>
      <xdr:colOff>1352550</xdr:colOff>
      <xdr:row>9</xdr:row>
      <xdr:rowOff>111527</xdr:rowOff>
    </xdr:to>
    <xdr:sp macro="" textlink="">
      <xdr:nvSpPr>
        <xdr:cNvPr id="6" name="Rectángulo 5">
          <a:extLst>
            <a:ext uri="{FF2B5EF4-FFF2-40B4-BE49-F238E27FC236}">
              <a16:creationId xmlns:a16="http://schemas.microsoft.com/office/drawing/2014/main" xmlns="" id="{00000000-0008-0000-0500-000006000000}"/>
            </a:ext>
          </a:extLst>
        </xdr:cNvPr>
        <xdr:cNvSpPr/>
      </xdr:nvSpPr>
      <xdr:spPr>
        <a:xfrm>
          <a:off x="9496425" y="2143125"/>
          <a:ext cx="1076325" cy="1210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5</xdr:col>
      <xdr:colOff>238125</xdr:colOff>
      <xdr:row>6</xdr:row>
      <xdr:rowOff>133350</xdr:rowOff>
    </xdr:from>
    <xdr:to>
      <xdr:col>5</xdr:col>
      <xdr:colOff>1314450</xdr:colOff>
      <xdr:row>7</xdr:row>
      <xdr:rowOff>226483</xdr:rowOff>
    </xdr:to>
    <xdr:pic>
      <xdr:nvPicPr>
        <xdr:cNvPr id="10" name="Imagen 9">
          <a:hlinkClick xmlns:r="http://schemas.openxmlformats.org/officeDocument/2006/relationships" r:id="rId1"/>
          <a:extLst>
            <a:ext uri="{FF2B5EF4-FFF2-40B4-BE49-F238E27FC236}">
              <a16:creationId xmlns:a16="http://schemas.microsoft.com/office/drawing/2014/main" xmlns="" id="{00000000-0008-0000-05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58325" y="1533525"/>
          <a:ext cx="1076325" cy="5408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4</xdr:row>
      <xdr:rowOff>1588</xdr:rowOff>
    </xdr:to>
    <xdr:sp macro="" textlink="">
      <xdr:nvSpPr>
        <xdr:cNvPr id="2" name="Rectángulo 1">
          <a:extLst>
            <a:ext uri="{FF2B5EF4-FFF2-40B4-BE49-F238E27FC236}">
              <a16:creationId xmlns:a16="http://schemas.microsoft.com/office/drawing/2014/main" xmlns="" id="{00000000-0008-0000-0600-000002000000}"/>
            </a:ext>
          </a:extLst>
        </xdr:cNvPr>
        <xdr:cNvSpPr/>
      </xdr:nvSpPr>
      <xdr:spPr>
        <a:xfrm>
          <a:off x="0" y="0"/>
          <a:ext cx="10706100" cy="102076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466725</xdr:colOff>
      <xdr:row>0</xdr:row>
      <xdr:rowOff>152400</xdr:rowOff>
    </xdr:from>
    <xdr:to>
      <xdr:col>4</xdr:col>
      <xdr:colOff>1266825</xdr:colOff>
      <xdr:row>3</xdr:row>
      <xdr:rowOff>76201</xdr:rowOff>
    </xdr:to>
    <xdr:sp macro="" textlink="">
      <xdr:nvSpPr>
        <xdr:cNvPr id="4" name="Rectángulo redondeado 1">
          <a:extLst>
            <a:ext uri="{FF2B5EF4-FFF2-40B4-BE49-F238E27FC236}">
              <a16:creationId xmlns:a16="http://schemas.microsoft.com/office/drawing/2014/main" xmlns="" id="{00000000-0008-0000-0600-000004000000}"/>
            </a:ext>
          </a:extLst>
        </xdr:cNvPr>
        <xdr:cNvSpPr/>
      </xdr:nvSpPr>
      <xdr:spPr>
        <a:xfrm>
          <a:off x="2324100" y="152400"/>
          <a:ext cx="6238875" cy="752476"/>
        </a:xfrm>
        <a:prstGeom prst="roundRect">
          <a:avLst/>
        </a:prstGeom>
        <a:solidFill>
          <a:srgbClr val="0065B0"/>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0">
              <a:solidFill>
                <a:schemeClr val="bg1"/>
              </a:solidFill>
            </a:rPr>
            <a:t>PLAN</a:t>
          </a:r>
          <a:r>
            <a:rPr lang="es-CO" sz="1800" b="0" baseline="0">
              <a:solidFill>
                <a:schemeClr val="bg1"/>
              </a:solidFill>
            </a:rPr>
            <a:t> ANTICORRUPCIÓN Y DE ATENCIÓN AL CIUDADANO AÑO 2023</a:t>
          </a:r>
          <a:endParaRPr lang="es-CO" sz="1800" b="0">
            <a:solidFill>
              <a:schemeClr val="bg1"/>
            </a:solidFill>
          </a:endParaRPr>
        </a:p>
      </xdr:txBody>
    </xdr:sp>
    <xdr:clientData/>
  </xdr:twoCellAnchor>
  <xdr:twoCellAnchor>
    <xdr:from>
      <xdr:col>5</xdr:col>
      <xdr:colOff>276225</xdr:colOff>
      <xdr:row>8</xdr:row>
      <xdr:rowOff>57150</xdr:rowOff>
    </xdr:from>
    <xdr:to>
      <xdr:col>5</xdr:col>
      <xdr:colOff>1352550</xdr:colOff>
      <xdr:row>9</xdr:row>
      <xdr:rowOff>111527</xdr:rowOff>
    </xdr:to>
    <xdr:sp macro="" textlink="">
      <xdr:nvSpPr>
        <xdr:cNvPr id="6" name="Rectángulo 5">
          <a:extLst>
            <a:ext uri="{FF2B5EF4-FFF2-40B4-BE49-F238E27FC236}">
              <a16:creationId xmlns:a16="http://schemas.microsoft.com/office/drawing/2014/main" xmlns="" id="{00000000-0008-0000-0600-000006000000}"/>
            </a:ext>
          </a:extLst>
        </xdr:cNvPr>
        <xdr:cNvSpPr/>
      </xdr:nvSpPr>
      <xdr:spPr>
        <a:xfrm>
          <a:off x="9496425" y="2143125"/>
          <a:ext cx="1076325" cy="1210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5</xdr:col>
      <xdr:colOff>390525</xdr:colOff>
      <xdr:row>5</xdr:row>
      <xdr:rowOff>152400</xdr:rowOff>
    </xdr:from>
    <xdr:to>
      <xdr:col>5</xdr:col>
      <xdr:colOff>1133475</xdr:colOff>
      <xdr:row>7</xdr:row>
      <xdr:rowOff>142875</xdr:rowOff>
    </xdr:to>
    <xdr:pic>
      <xdr:nvPicPr>
        <xdr:cNvPr id="7" name="Imagen 32">
          <a:hlinkClick xmlns:r="http://schemas.openxmlformats.org/officeDocument/2006/relationships" r:id="rId1"/>
          <a:extLst>
            <a:ext uri="{FF2B5EF4-FFF2-40B4-BE49-F238E27FC236}">
              <a16:creationId xmlns:a16="http://schemas.microsoft.com/office/drawing/2014/main" xmlns="" id="{00000000-0008-0000-0600-000007000000}"/>
            </a:ext>
          </a:extLst>
        </xdr:cNvPr>
        <xdr:cNvPicPr>
          <a:picLocks noChangeAspect="1" noChangeArrowheads="1"/>
        </xdr:cNvPicPr>
      </xdr:nvPicPr>
      <xdr:blipFill>
        <a:blip xmlns:r="http://schemas.openxmlformats.org/officeDocument/2006/relationships" r:embed="rId2" cstate="print">
          <a:grayscl/>
          <a:biLevel thresh="50000"/>
          <a:extLst>
            <a:ext uri="{28A0092B-C50C-407E-A947-70E740481C1C}">
              <a14:useLocalDpi xmlns:a14="http://schemas.microsoft.com/office/drawing/2010/main" val="0"/>
            </a:ext>
          </a:extLst>
        </a:blip>
        <a:srcRect/>
        <a:stretch>
          <a:fillRect/>
        </a:stretch>
      </xdr:blipFill>
      <xdr:spPr bwMode="auto">
        <a:xfrm>
          <a:off x="9610725" y="1362075"/>
          <a:ext cx="7429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1259501</xdr:colOff>
      <xdr:row>2</xdr:row>
      <xdr:rowOff>346270</xdr:rowOff>
    </xdr:from>
    <xdr:to>
      <xdr:col>16</xdr:col>
      <xdr:colOff>503516</xdr:colOff>
      <xdr:row>15</xdr:row>
      <xdr:rowOff>31504</xdr:rowOff>
    </xdr:to>
    <xdr:pic>
      <xdr:nvPicPr>
        <xdr:cNvPr id="2" name="Imagen 23">
          <a:hlinkClick xmlns:r="http://schemas.openxmlformats.org/officeDocument/2006/relationships" r:id="rId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1547" t="18686" r="19621" b="20284"/>
        <a:stretch>
          <a:fillRect/>
        </a:stretch>
      </xdr:blipFill>
      <xdr:spPr bwMode="auto">
        <a:xfrm rot="1658057">
          <a:off x="26532501" y="917770"/>
          <a:ext cx="2006264" cy="2923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288925</xdr:colOff>
      <xdr:row>9</xdr:row>
      <xdr:rowOff>22225</xdr:rowOff>
    </xdr:from>
    <xdr:to>
      <xdr:col>17</xdr:col>
      <xdr:colOff>285750</xdr:colOff>
      <xdr:row>14</xdr:row>
      <xdr:rowOff>79777</xdr:rowOff>
    </xdr:to>
    <xdr:sp macro="" textlink="">
      <xdr:nvSpPr>
        <xdr:cNvPr id="4" name="Rectángulo 3">
          <a:extLst>
            <a:ext uri="{FF2B5EF4-FFF2-40B4-BE49-F238E27FC236}">
              <a16:creationId xmlns:a16="http://schemas.microsoft.com/office/drawing/2014/main" xmlns="" id="{00000000-0008-0000-0700-000004000000}"/>
            </a:ext>
          </a:extLst>
        </xdr:cNvPr>
        <xdr:cNvSpPr/>
      </xdr:nvSpPr>
      <xdr:spPr>
        <a:xfrm>
          <a:off x="27593925" y="3101975"/>
          <a:ext cx="1457325" cy="5655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rgbClr val="0065B0"/>
              </a:solidFill>
              <a:latin typeface="Arial Narrow" panose="020B0606020202030204" pitchFamily="34" charset="0"/>
            </a:rPr>
            <a:t>Volver al Menú</a:t>
          </a:r>
        </a:p>
      </xdr:txBody>
    </xdr:sp>
    <xdr:clientData/>
  </xdr:twoCellAnchor>
  <xdr:twoCellAnchor editAs="oneCell">
    <xdr:from>
      <xdr:col>2</xdr:col>
      <xdr:colOff>533401</xdr:colOff>
      <xdr:row>42</xdr:row>
      <xdr:rowOff>66675</xdr:rowOff>
    </xdr:from>
    <xdr:to>
      <xdr:col>5</xdr:col>
      <xdr:colOff>2909612</xdr:colOff>
      <xdr:row>42</xdr:row>
      <xdr:rowOff>68305</xdr:rowOff>
    </xdr:to>
    <xdr:pic>
      <xdr:nvPicPr>
        <xdr:cNvPr id="5" name="6 Imagen">
          <a:extLst>
            <a:ext uri="{FF2B5EF4-FFF2-40B4-BE49-F238E27FC236}">
              <a16:creationId xmlns:a16="http://schemas.microsoft.com/office/drawing/2014/main" xmlns="" id="{00000000-0008-0000-0700-000005000000}"/>
            </a:ext>
          </a:extLst>
        </xdr:cNvPr>
        <xdr:cNvPicPr/>
      </xdr:nvPicPr>
      <xdr:blipFill>
        <a:blip xmlns:r="http://schemas.openxmlformats.org/officeDocument/2006/relationships" r:embed="rId3" cstate="print"/>
        <a:srcRect/>
        <a:stretch>
          <a:fillRect/>
        </a:stretch>
      </xdr:blipFill>
      <xdr:spPr bwMode="auto">
        <a:xfrm>
          <a:off x="4686301" y="57683400"/>
          <a:ext cx="8986562" cy="1630"/>
        </a:xfrm>
        <a:prstGeom prst="rect">
          <a:avLst/>
        </a:prstGeom>
        <a:noFill/>
        <a:ln w="9525">
          <a:noFill/>
          <a:miter lim="800000"/>
          <a:headEnd/>
          <a:tailEnd/>
        </a:ln>
      </xdr:spPr>
    </xdr:pic>
    <xdr:clientData/>
  </xdr:twoCellAnchor>
  <xdr:twoCellAnchor editAs="oneCell">
    <xdr:from>
      <xdr:col>1</xdr:col>
      <xdr:colOff>502229</xdr:colOff>
      <xdr:row>1</xdr:row>
      <xdr:rowOff>69272</xdr:rowOff>
    </xdr:from>
    <xdr:to>
      <xdr:col>3</xdr:col>
      <xdr:colOff>1626094</xdr:colOff>
      <xdr:row>1</xdr:row>
      <xdr:rowOff>71236</xdr:rowOff>
    </xdr:to>
    <xdr:pic>
      <xdr:nvPicPr>
        <xdr:cNvPr id="6" name="6 Imagen" descr="logo">
          <a:extLst>
            <a:ext uri="{FF2B5EF4-FFF2-40B4-BE49-F238E27FC236}">
              <a16:creationId xmlns:a16="http://schemas.microsoft.com/office/drawing/2014/main" xmlns="" id="{00000000-0008-0000-0700-000006000000}"/>
            </a:ext>
          </a:extLst>
        </xdr:cNvPr>
        <xdr:cNvPicPr/>
      </xdr:nvPicPr>
      <xdr:blipFill>
        <a:blip xmlns:r="http://schemas.openxmlformats.org/officeDocument/2006/relationships" r:embed="rId4"/>
        <a:srcRect/>
        <a:stretch>
          <a:fillRect/>
        </a:stretch>
      </xdr:blipFill>
      <xdr:spPr bwMode="auto">
        <a:xfrm>
          <a:off x="1016579" y="269297"/>
          <a:ext cx="3959593" cy="1964"/>
        </a:xfrm>
        <a:prstGeom prst="rect">
          <a:avLst/>
        </a:prstGeom>
        <a:noFill/>
        <a:ln w="9525">
          <a:noFill/>
          <a:miter lim="800000"/>
          <a:headEnd/>
          <a:tailEnd/>
        </a:ln>
      </xdr:spPr>
    </xdr:pic>
    <xdr:clientData/>
  </xdr:twoCellAnchor>
  <xdr:twoCellAnchor editAs="oneCell">
    <xdr:from>
      <xdr:col>3</xdr:col>
      <xdr:colOff>386443</xdr:colOff>
      <xdr:row>40</xdr:row>
      <xdr:rowOff>65314</xdr:rowOff>
    </xdr:from>
    <xdr:to>
      <xdr:col>8</xdr:col>
      <xdr:colOff>1377098</xdr:colOff>
      <xdr:row>77</xdr:row>
      <xdr:rowOff>131306</xdr:rowOff>
    </xdr:to>
    <xdr:pic>
      <xdr:nvPicPr>
        <xdr:cNvPr id="7" name="6 Imagen">
          <a:extLst>
            <a:ext uri="{FF2B5EF4-FFF2-40B4-BE49-F238E27FC236}">
              <a16:creationId xmlns:a16="http://schemas.microsoft.com/office/drawing/2014/main" xmlns="" id="{00000000-0008-0000-0700-000007000000}"/>
            </a:ext>
          </a:extLst>
        </xdr:cNvPr>
        <xdr:cNvPicPr/>
      </xdr:nvPicPr>
      <xdr:blipFill>
        <a:blip xmlns:r="http://schemas.openxmlformats.org/officeDocument/2006/relationships" r:embed="rId3" cstate="print"/>
        <a:srcRect/>
        <a:stretch>
          <a:fillRect/>
        </a:stretch>
      </xdr:blipFill>
      <xdr:spPr bwMode="auto">
        <a:xfrm>
          <a:off x="3543300" y="22680385"/>
          <a:ext cx="10624512" cy="7767635"/>
        </a:xfrm>
        <a:prstGeom prst="rect">
          <a:avLst/>
        </a:prstGeom>
        <a:noFill/>
        <a:ln w="9525">
          <a:noFill/>
          <a:miter lim="800000"/>
          <a:headEnd/>
          <a:tailEnd/>
        </a:ln>
      </xdr:spPr>
    </xdr:pic>
    <xdr:clientData/>
  </xdr:twoCellAnchor>
  <xdr:twoCellAnchor editAs="oneCell">
    <xdr:from>
      <xdr:col>1</xdr:col>
      <xdr:colOff>762000</xdr:colOff>
      <xdr:row>1</xdr:row>
      <xdr:rowOff>119062</xdr:rowOff>
    </xdr:from>
    <xdr:to>
      <xdr:col>4</xdr:col>
      <xdr:colOff>149516</xdr:colOff>
      <xdr:row>1</xdr:row>
      <xdr:rowOff>121714</xdr:rowOff>
    </xdr:to>
    <xdr:pic>
      <xdr:nvPicPr>
        <xdr:cNvPr id="8" name="9 Imagen" descr="logo">
          <a:extLst>
            <a:ext uri="{FF2B5EF4-FFF2-40B4-BE49-F238E27FC236}">
              <a16:creationId xmlns:a16="http://schemas.microsoft.com/office/drawing/2014/main" xmlns="" id="{00000000-0008-0000-0700-000008000000}"/>
            </a:ext>
          </a:extLst>
        </xdr:cNvPr>
        <xdr:cNvPicPr/>
      </xdr:nvPicPr>
      <xdr:blipFill>
        <a:blip xmlns:r="http://schemas.openxmlformats.org/officeDocument/2006/relationships" r:embed="rId5" cstate="print"/>
        <a:srcRect/>
        <a:stretch>
          <a:fillRect/>
        </a:stretch>
      </xdr:blipFill>
      <xdr:spPr bwMode="auto">
        <a:xfrm>
          <a:off x="1276350" y="319087"/>
          <a:ext cx="4237101" cy="2652"/>
        </a:xfrm>
        <a:prstGeom prst="rect">
          <a:avLst/>
        </a:prstGeom>
        <a:noFill/>
        <a:ln w="9525">
          <a:noFill/>
          <a:miter lim="800000"/>
          <a:headEnd/>
          <a:tailEnd/>
        </a:ln>
      </xdr:spPr>
    </xdr:pic>
    <xdr:clientData/>
  </xdr:twoCellAnchor>
  <xdr:twoCellAnchor editAs="oneCell">
    <xdr:from>
      <xdr:col>9</xdr:col>
      <xdr:colOff>608921</xdr:colOff>
      <xdr:row>40</xdr:row>
      <xdr:rowOff>125185</xdr:rowOff>
    </xdr:from>
    <xdr:to>
      <xdr:col>20</xdr:col>
      <xdr:colOff>625929</xdr:colOff>
      <xdr:row>57</xdr:row>
      <xdr:rowOff>14965</xdr:rowOff>
    </xdr:to>
    <xdr:pic>
      <xdr:nvPicPr>
        <xdr:cNvPr id="9" name="Picture 1">
          <a:extLst>
            <a:ext uri="{FF2B5EF4-FFF2-40B4-BE49-F238E27FC236}">
              <a16:creationId xmlns:a16="http://schemas.microsoft.com/office/drawing/2014/main" xmlns="" id="{00000000-0008-0000-0700-000009000000}"/>
            </a:ext>
          </a:extLst>
        </xdr:cNvPr>
        <xdr:cNvPicPr>
          <a:picLocks noChangeAspect="1" noChangeArrowheads="1"/>
        </xdr:cNvPicPr>
      </xdr:nvPicPr>
      <xdr:blipFill>
        <a:blip xmlns:r="http://schemas.openxmlformats.org/officeDocument/2006/relationships" r:embed="rId6" cstate="print"/>
        <a:srcRect l="28562" t="30222" r="27438" b="35445"/>
        <a:stretch>
          <a:fillRect/>
        </a:stretch>
      </xdr:blipFill>
      <xdr:spPr bwMode="auto">
        <a:xfrm>
          <a:off x="14841992" y="22740256"/>
          <a:ext cx="9610044" cy="37814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9</xdr:col>
      <xdr:colOff>557893</xdr:colOff>
      <xdr:row>58</xdr:row>
      <xdr:rowOff>162606</xdr:rowOff>
    </xdr:from>
    <xdr:to>
      <xdr:col>20</xdr:col>
      <xdr:colOff>518555</xdr:colOff>
      <xdr:row>79</xdr:row>
      <xdr:rowOff>181656</xdr:rowOff>
    </xdr:to>
    <xdr:pic>
      <xdr:nvPicPr>
        <xdr:cNvPr id="10" name="Picture 2">
          <a:extLst>
            <a:ext uri="{FF2B5EF4-FFF2-40B4-BE49-F238E27FC236}">
              <a16:creationId xmlns:a16="http://schemas.microsoft.com/office/drawing/2014/main" xmlns="" id="{00000000-0008-0000-0700-00000A000000}"/>
            </a:ext>
          </a:extLst>
        </xdr:cNvPr>
        <xdr:cNvPicPr>
          <a:picLocks noChangeAspect="1" noChangeArrowheads="1"/>
        </xdr:cNvPicPr>
      </xdr:nvPicPr>
      <xdr:blipFill>
        <a:blip xmlns:r="http://schemas.openxmlformats.org/officeDocument/2006/relationships" r:embed="rId7" cstate="print"/>
        <a:srcRect l="28625" t="28666" r="26812" b="45222"/>
        <a:stretch>
          <a:fillRect/>
        </a:stretch>
      </xdr:blipFill>
      <xdr:spPr bwMode="auto">
        <a:xfrm>
          <a:off x="14790964" y="26859820"/>
          <a:ext cx="9553698" cy="40195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cion/Downloads/Seguimiento%20Julio%20a%20Octubre%202022%20Mapa%20de%20Riesgos%20Instituciona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Hoja2"/>
      <sheetName val="Hoja3"/>
      <sheetName val="Matriz Calor Inherente"/>
      <sheetName val="Matriz Calor Residual"/>
      <sheetName val="Tabla probabilidad"/>
      <sheetName val="Tabla Prob e impacto Corrupción"/>
      <sheetName val="Impacto Corrupción"/>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6:P44"/>
  <sheetViews>
    <sheetView tabSelected="1" zoomScale="70" zoomScaleNormal="70" workbookViewId="0"/>
  </sheetViews>
  <sheetFormatPr baseColWidth="10" defaultRowHeight="15" x14ac:dyDescent="0.25"/>
  <sheetData>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x14ac:dyDescent="0.25">
      <c r="A15" s="2"/>
      <c r="B15" s="2"/>
      <c r="C15" s="2"/>
      <c r="D15" s="2"/>
      <c r="E15" s="2"/>
      <c r="F15" s="2"/>
      <c r="G15" s="2"/>
      <c r="H15" s="2"/>
      <c r="I15" s="2"/>
      <c r="J15" s="2"/>
      <c r="K15" s="2"/>
      <c r="L15" s="2"/>
      <c r="M15" s="2"/>
      <c r="N15" s="2"/>
      <c r="O15" s="2"/>
      <c r="P15" s="2"/>
    </row>
    <row r="16" spans="1:16" x14ac:dyDescent="0.25">
      <c r="A16" s="2"/>
      <c r="B16" s="2"/>
      <c r="C16" s="2"/>
      <c r="D16" s="2"/>
      <c r="E16" s="2"/>
      <c r="F16" s="2"/>
      <c r="G16" s="2"/>
      <c r="H16" s="2"/>
      <c r="I16" s="2"/>
      <c r="J16" s="2"/>
      <c r="K16" s="2"/>
      <c r="L16" s="2"/>
      <c r="M16" s="2"/>
      <c r="N16" s="2"/>
      <c r="O16" s="2"/>
      <c r="P16" s="2"/>
    </row>
    <row r="17" spans="1:16" x14ac:dyDescent="0.25">
      <c r="A17" s="2"/>
      <c r="B17" s="2"/>
      <c r="C17" s="2"/>
      <c r="D17" s="2"/>
      <c r="E17" s="2"/>
      <c r="F17" s="2"/>
      <c r="G17" s="2"/>
      <c r="H17" s="2"/>
      <c r="I17" s="2"/>
      <c r="J17" s="2"/>
      <c r="K17" s="2"/>
      <c r="L17" s="2"/>
      <c r="M17" s="2"/>
      <c r="N17" s="2"/>
      <c r="O17" s="2"/>
      <c r="P17" s="2"/>
    </row>
    <row r="18" spans="1:16" x14ac:dyDescent="0.25">
      <c r="A18" s="2"/>
      <c r="B18" s="2"/>
      <c r="C18" s="2"/>
      <c r="D18" s="2"/>
      <c r="E18" s="2"/>
      <c r="F18" s="2"/>
      <c r="G18" s="2"/>
      <c r="H18" s="2"/>
      <c r="I18" s="2"/>
      <c r="J18" s="2"/>
      <c r="K18" s="2"/>
      <c r="L18" s="2"/>
      <c r="M18" s="2"/>
      <c r="N18" s="2"/>
      <c r="O18" s="2"/>
      <c r="P18" s="2"/>
    </row>
    <row r="19" spans="1:16" x14ac:dyDescent="0.25">
      <c r="A19" s="2"/>
      <c r="B19" s="2"/>
      <c r="C19" s="2"/>
      <c r="D19" s="2"/>
      <c r="E19" s="2"/>
      <c r="F19" s="2"/>
      <c r="G19" s="2"/>
      <c r="H19" s="2"/>
      <c r="I19" s="2"/>
      <c r="J19" s="2"/>
      <c r="K19" s="2"/>
      <c r="L19" s="2"/>
      <c r="M19" s="2"/>
      <c r="N19" s="2"/>
      <c r="O19" s="2"/>
      <c r="P19" s="2"/>
    </row>
    <row r="20" spans="1:16" x14ac:dyDescent="0.25">
      <c r="A20" s="2"/>
      <c r="B20" s="2"/>
      <c r="C20" s="2"/>
      <c r="D20" s="2"/>
      <c r="E20" s="2"/>
      <c r="F20" s="2"/>
      <c r="G20" s="2"/>
      <c r="H20" s="2"/>
      <c r="I20" s="2"/>
      <c r="J20" s="2"/>
      <c r="K20" s="2"/>
      <c r="L20" s="2"/>
      <c r="M20" s="2"/>
      <c r="N20" s="2"/>
      <c r="O20" s="2"/>
      <c r="P20" s="2"/>
    </row>
    <row r="21" spans="1:16" x14ac:dyDescent="0.25">
      <c r="A21" s="2"/>
      <c r="B21" s="2"/>
      <c r="C21" s="2"/>
      <c r="D21" s="2"/>
      <c r="E21" s="2"/>
      <c r="F21" s="2"/>
      <c r="G21" s="2"/>
      <c r="H21" s="2"/>
      <c r="I21" s="2"/>
      <c r="J21" s="2"/>
      <c r="K21" s="2"/>
      <c r="L21" s="2"/>
      <c r="M21" s="2"/>
      <c r="N21" s="2"/>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row r="31" spans="1:16" x14ac:dyDescent="0.25">
      <c r="A31" s="2"/>
      <c r="B31" s="2"/>
      <c r="C31" s="2"/>
      <c r="D31" s="2"/>
      <c r="E31" s="2"/>
      <c r="F31" s="2"/>
      <c r="G31" s="2"/>
      <c r="H31" s="2"/>
      <c r="I31" s="2"/>
      <c r="J31" s="2"/>
      <c r="K31" s="2"/>
      <c r="L31" s="2"/>
      <c r="M31" s="2"/>
      <c r="N31" s="2"/>
      <c r="O31" s="2"/>
      <c r="P31" s="2"/>
    </row>
    <row r="32" spans="1:16" x14ac:dyDescent="0.25">
      <c r="A32" s="2"/>
      <c r="B32" s="2"/>
      <c r="C32" s="2"/>
      <c r="D32" s="2"/>
      <c r="E32" s="2"/>
      <c r="F32" s="2"/>
      <c r="G32" s="2"/>
      <c r="H32" s="2"/>
      <c r="I32" s="2"/>
      <c r="J32" s="2"/>
      <c r="K32" s="2"/>
      <c r="L32" s="2"/>
      <c r="M32" s="2"/>
      <c r="N32" s="2"/>
      <c r="O32" s="2"/>
      <c r="P32" s="2"/>
    </row>
    <row r="33" spans="1:16" x14ac:dyDescent="0.25">
      <c r="A33" s="2"/>
      <c r="B33" s="2"/>
      <c r="C33" s="2"/>
      <c r="D33" s="2"/>
      <c r="E33" s="2"/>
      <c r="F33" s="2"/>
      <c r="G33" s="2"/>
      <c r="H33" s="2"/>
      <c r="I33" s="2"/>
      <c r="J33" s="2"/>
      <c r="K33" s="2"/>
      <c r="L33" s="2"/>
      <c r="M33" s="2"/>
      <c r="N33" s="2"/>
      <c r="O33" s="2"/>
      <c r="P33" s="2"/>
    </row>
    <row r="34" spans="1:16" x14ac:dyDescent="0.25">
      <c r="A34" s="2"/>
      <c r="B34" s="2"/>
      <c r="C34" s="2"/>
      <c r="D34" s="2"/>
      <c r="E34" s="2"/>
      <c r="F34" s="2"/>
      <c r="G34" s="2"/>
      <c r="H34" s="2"/>
      <c r="I34" s="2"/>
      <c r="J34" s="2"/>
      <c r="K34" s="2"/>
      <c r="L34" s="2"/>
      <c r="M34" s="2"/>
      <c r="N34" s="2"/>
      <c r="O34" s="2"/>
      <c r="P34" s="2"/>
    </row>
    <row r="35" spans="1:16" x14ac:dyDescent="0.25">
      <c r="A35" s="2"/>
      <c r="B35" s="2"/>
      <c r="C35" s="2"/>
      <c r="D35" s="2"/>
      <c r="E35" s="2"/>
      <c r="F35" s="2"/>
      <c r="G35" s="2"/>
      <c r="H35" s="2"/>
      <c r="I35" s="2"/>
      <c r="J35" s="2"/>
      <c r="K35" s="2"/>
      <c r="L35" s="2"/>
      <c r="M35" s="2"/>
      <c r="N35" s="2"/>
      <c r="O35" s="2"/>
      <c r="P35" s="2"/>
    </row>
    <row r="36" spans="1:16" x14ac:dyDescent="0.25">
      <c r="A36" s="2"/>
      <c r="B36" s="2"/>
      <c r="C36" s="2"/>
      <c r="D36" s="2"/>
      <c r="E36" s="2"/>
      <c r="F36" s="2"/>
      <c r="G36" s="2"/>
      <c r="H36" s="2"/>
      <c r="I36" s="2"/>
      <c r="J36" s="2"/>
      <c r="K36" s="2"/>
      <c r="L36" s="2"/>
      <c r="M36" s="2"/>
      <c r="N36" s="2"/>
      <c r="O36" s="2"/>
      <c r="P36" s="2"/>
    </row>
    <row r="37" spans="1:16" x14ac:dyDescent="0.25">
      <c r="A37" s="2"/>
      <c r="B37" s="2"/>
      <c r="C37" s="2"/>
      <c r="D37" s="2"/>
      <c r="E37" s="2"/>
      <c r="F37" s="2"/>
      <c r="G37" s="2"/>
      <c r="H37" s="2"/>
      <c r="I37" s="2"/>
      <c r="J37" s="2"/>
      <c r="K37" s="2"/>
      <c r="L37" s="2"/>
      <c r="M37" s="2"/>
      <c r="N37" s="2"/>
      <c r="O37" s="2"/>
      <c r="P37" s="2"/>
    </row>
    <row r="38" spans="1:16" x14ac:dyDescent="0.25">
      <c r="A38" s="2"/>
      <c r="B38" s="2"/>
      <c r="C38" s="2"/>
      <c r="D38" s="2"/>
      <c r="E38" s="2"/>
      <c r="F38" s="2"/>
      <c r="G38" s="2"/>
      <c r="H38" s="2"/>
      <c r="I38" s="2"/>
      <c r="J38" s="2"/>
      <c r="K38" s="2"/>
      <c r="L38" s="2"/>
      <c r="M38" s="2"/>
      <c r="N38" s="2"/>
      <c r="O38" s="2"/>
      <c r="P38" s="2"/>
    </row>
    <row r="39" spans="1:16" x14ac:dyDescent="0.25">
      <c r="A39" s="2"/>
      <c r="B39" s="2"/>
      <c r="C39" s="2"/>
      <c r="D39" s="2"/>
      <c r="E39" s="2"/>
      <c r="F39" s="2"/>
      <c r="G39" s="2"/>
      <c r="H39" s="2"/>
      <c r="I39" s="2"/>
      <c r="J39" s="2"/>
      <c r="K39" s="2"/>
      <c r="L39" s="2"/>
      <c r="M39" s="2"/>
      <c r="N39" s="2"/>
      <c r="O39" s="2"/>
      <c r="P39" s="2"/>
    </row>
    <row r="40" spans="1:16" ht="15.75" x14ac:dyDescent="0.25">
      <c r="A40" s="2"/>
      <c r="B40" s="2"/>
      <c r="C40" s="2"/>
      <c r="D40" s="2"/>
      <c r="E40" s="2"/>
      <c r="F40" s="2"/>
      <c r="G40" s="48" t="s">
        <v>121</v>
      </c>
      <c r="H40" s="48"/>
      <c r="I40" s="48"/>
      <c r="J40" s="48"/>
      <c r="K40" s="1"/>
      <c r="L40" s="2"/>
      <c r="M40" s="2"/>
      <c r="N40" s="2"/>
      <c r="O40" s="2"/>
      <c r="P40" s="2"/>
    </row>
    <row r="41" spans="1:16" x14ac:dyDescent="0.25">
      <c r="A41" s="2"/>
      <c r="B41" s="2"/>
      <c r="C41" s="2"/>
      <c r="D41" s="2"/>
      <c r="E41" s="2"/>
      <c r="F41" s="2"/>
      <c r="G41" s="48"/>
      <c r="H41" s="48"/>
      <c r="I41" s="48"/>
      <c r="J41" s="48"/>
      <c r="K41" s="2"/>
      <c r="L41" s="2"/>
      <c r="M41" s="2"/>
      <c r="N41" s="2"/>
      <c r="O41" s="2"/>
      <c r="P41" s="2"/>
    </row>
    <row r="42" spans="1:16" x14ac:dyDescent="0.25">
      <c r="A42" s="2"/>
      <c r="B42" s="2"/>
      <c r="C42" s="2"/>
      <c r="D42" s="2"/>
      <c r="E42" s="2"/>
      <c r="F42" s="2"/>
      <c r="G42" s="2"/>
      <c r="H42" s="2"/>
      <c r="I42" s="2"/>
      <c r="J42" s="2"/>
      <c r="K42" s="2"/>
      <c r="L42" s="2"/>
      <c r="M42" s="2"/>
      <c r="N42" s="2"/>
      <c r="O42" s="2"/>
      <c r="P42" s="2"/>
    </row>
    <row r="43" spans="1:16" x14ac:dyDescent="0.25">
      <c r="A43" s="2"/>
      <c r="B43" s="2"/>
      <c r="C43" s="2"/>
      <c r="D43" s="2"/>
      <c r="E43" s="2"/>
      <c r="F43" s="2"/>
      <c r="G43" s="2"/>
      <c r="H43" s="2"/>
      <c r="I43" s="2"/>
      <c r="J43" s="2"/>
      <c r="K43" s="2"/>
      <c r="L43" s="2"/>
      <c r="M43" s="2"/>
      <c r="N43" s="2"/>
      <c r="O43" s="2"/>
      <c r="P43" s="2"/>
    </row>
    <row r="44" spans="1:16" x14ac:dyDescent="0.25">
      <c r="A44" s="2"/>
      <c r="B44" s="2"/>
      <c r="C44" s="2"/>
      <c r="D44" s="2"/>
      <c r="E44" s="2"/>
      <c r="F44" s="2"/>
      <c r="G44" s="2"/>
      <c r="H44" s="2"/>
      <c r="I44" s="2"/>
      <c r="J44" s="2"/>
      <c r="K44" s="2"/>
      <c r="L44" s="2"/>
      <c r="M44" s="2"/>
      <c r="N44" s="2"/>
      <c r="O44" s="2"/>
      <c r="P44" s="2"/>
    </row>
  </sheetData>
  <mergeCells count="1">
    <mergeCell ref="G40:J41"/>
  </mergeCells>
  <hyperlinks>
    <hyperlink ref="G40:J41" location="'Mapa de Corrupción'!A1" display=" * Consulta el mapa de Riesgos de Corrupción - 202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2:F23"/>
  <sheetViews>
    <sheetView workbookViewId="0"/>
  </sheetViews>
  <sheetFormatPr baseColWidth="10" defaultRowHeight="15" x14ac:dyDescent="0.25"/>
  <cols>
    <col min="1" max="1" width="6.140625" customWidth="1"/>
    <col min="2" max="2" width="17.140625" customWidth="1"/>
    <col min="3" max="3" width="52.7109375" customWidth="1"/>
    <col min="4" max="4" width="28.7109375" customWidth="1"/>
    <col min="5" max="5" width="24" customWidth="1"/>
    <col min="6" max="6" width="22.140625" customWidth="1"/>
  </cols>
  <sheetData>
    <row r="2" spans="1:6" ht="25.5" customHeight="1" x14ac:dyDescent="0.25"/>
    <row r="3" spans="1:6" ht="24.75" customHeight="1" x14ac:dyDescent="0.25"/>
    <row r="6" spans="1:6" x14ac:dyDescent="0.25">
      <c r="A6" s="3"/>
      <c r="B6" s="4"/>
      <c r="C6" s="4"/>
      <c r="D6" s="4"/>
      <c r="E6" s="4"/>
      <c r="F6" s="3"/>
    </row>
    <row r="7" spans="1:6" ht="23.25" x14ac:dyDescent="0.35">
      <c r="A7" s="7" t="s">
        <v>0</v>
      </c>
      <c r="B7" s="2"/>
      <c r="C7" s="2"/>
      <c r="D7" s="2"/>
      <c r="E7" s="2"/>
      <c r="F7" s="5"/>
    </row>
    <row r="8" spans="1:6" ht="18.75" customHeight="1" x14ac:dyDescent="0.25">
      <c r="A8" s="51" t="s">
        <v>1</v>
      </c>
      <c r="B8" s="52"/>
      <c r="C8" s="52"/>
      <c r="D8" s="52"/>
      <c r="E8" s="52"/>
      <c r="F8" s="5"/>
    </row>
    <row r="9" spans="1:6" x14ac:dyDescent="0.25">
      <c r="A9" s="51"/>
      <c r="B9" s="52"/>
      <c r="C9" s="52"/>
      <c r="D9" s="52"/>
      <c r="E9" s="52"/>
      <c r="F9" s="5"/>
    </row>
    <row r="10" spans="1:6" x14ac:dyDescent="0.25">
      <c r="A10" s="53"/>
      <c r="B10" s="54"/>
      <c r="C10" s="54"/>
      <c r="D10" s="54"/>
      <c r="E10" s="54"/>
      <c r="F10" s="6"/>
    </row>
    <row r="13" spans="1:6" ht="47.25" customHeight="1" x14ac:dyDescent="0.25">
      <c r="A13" s="55" t="s">
        <v>2</v>
      </c>
      <c r="B13" s="55"/>
      <c r="C13" s="8" t="s">
        <v>3</v>
      </c>
      <c r="D13" s="8" t="s">
        <v>4</v>
      </c>
      <c r="E13" s="8" t="s">
        <v>5</v>
      </c>
      <c r="F13" s="8" t="s">
        <v>6</v>
      </c>
    </row>
    <row r="14" spans="1:6" ht="28.5" x14ac:dyDescent="0.25">
      <c r="A14" s="49">
        <v>1</v>
      </c>
      <c r="B14" s="50" t="s">
        <v>7</v>
      </c>
      <c r="C14" s="12" t="s">
        <v>143</v>
      </c>
      <c r="D14" s="11" t="s">
        <v>144</v>
      </c>
      <c r="E14" s="11" t="s">
        <v>8</v>
      </c>
      <c r="F14" s="11" t="s">
        <v>133</v>
      </c>
    </row>
    <row r="15" spans="1:6" ht="42.75" x14ac:dyDescent="0.25">
      <c r="A15" s="49"/>
      <c r="B15" s="50"/>
      <c r="C15" s="12" t="s">
        <v>145</v>
      </c>
      <c r="D15" s="11" t="s">
        <v>146</v>
      </c>
      <c r="E15" s="11" t="s">
        <v>9</v>
      </c>
      <c r="F15" s="11" t="s">
        <v>147</v>
      </c>
    </row>
    <row r="16" spans="1:6" ht="28.5" x14ac:dyDescent="0.25">
      <c r="A16" s="49">
        <v>2</v>
      </c>
      <c r="B16" s="50" t="s">
        <v>11</v>
      </c>
      <c r="C16" s="15" t="s">
        <v>148</v>
      </c>
      <c r="D16" s="13" t="s">
        <v>149</v>
      </c>
      <c r="E16" s="11" t="s">
        <v>8</v>
      </c>
      <c r="F16" s="13" t="s">
        <v>136</v>
      </c>
    </row>
    <row r="17" spans="1:6" ht="42.75" x14ac:dyDescent="0.25">
      <c r="A17" s="49"/>
      <c r="B17" s="50"/>
      <c r="C17" s="15" t="s">
        <v>150</v>
      </c>
      <c r="D17" s="13" t="s">
        <v>151</v>
      </c>
      <c r="E17" s="11" t="s">
        <v>12</v>
      </c>
      <c r="F17" s="13" t="s">
        <v>152</v>
      </c>
    </row>
    <row r="18" spans="1:6" ht="42.75" x14ac:dyDescent="0.25">
      <c r="A18" s="49">
        <v>3</v>
      </c>
      <c r="B18" s="50" t="s">
        <v>13</v>
      </c>
      <c r="C18" s="14" t="s">
        <v>153</v>
      </c>
      <c r="D18" s="13" t="s">
        <v>151</v>
      </c>
      <c r="E18" s="11" t="s">
        <v>12</v>
      </c>
      <c r="F18" s="13" t="s">
        <v>152</v>
      </c>
    </row>
    <row r="19" spans="1:6" ht="57" x14ac:dyDescent="0.25">
      <c r="A19" s="49"/>
      <c r="B19" s="50"/>
      <c r="C19" s="14" t="s">
        <v>14</v>
      </c>
      <c r="D19" s="11" t="s">
        <v>15</v>
      </c>
      <c r="E19" s="11" t="s">
        <v>10</v>
      </c>
      <c r="F19" s="13" t="s">
        <v>135</v>
      </c>
    </row>
    <row r="20" spans="1:6" ht="57" x14ac:dyDescent="0.25">
      <c r="A20" s="49"/>
      <c r="B20" s="50"/>
      <c r="C20" s="14" t="s">
        <v>16</v>
      </c>
      <c r="D20" s="11" t="s">
        <v>17</v>
      </c>
      <c r="E20" s="11" t="s">
        <v>10</v>
      </c>
      <c r="F20" s="13" t="s">
        <v>142</v>
      </c>
    </row>
    <row r="21" spans="1:6" ht="28.5" x14ac:dyDescent="0.25">
      <c r="A21" s="49">
        <v>4</v>
      </c>
      <c r="B21" s="50" t="s">
        <v>18</v>
      </c>
      <c r="C21" s="15" t="s">
        <v>19</v>
      </c>
      <c r="D21" s="13" t="s">
        <v>20</v>
      </c>
      <c r="E21" s="13" t="s">
        <v>21</v>
      </c>
      <c r="F21" s="13" t="s">
        <v>22</v>
      </c>
    </row>
    <row r="22" spans="1:6" ht="28.5" x14ac:dyDescent="0.25">
      <c r="A22" s="49"/>
      <c r="B22" s="50"/>
      <c r="C22" s="15" t="s">
        <v>23</v>
      </c>
      <c r="D22" s="13" t="s">
        <v>24</v>
      </c>
      <c r="E22" s="11" t="s">
        <v>8</v>
      </c>
      <c r="F22" s="13" t="s">
        <v>154</v>
      </c>
    </row>
    <row r="23" spans="1:6" ht="71.25" x14ac:dyDescent="0.25">
      <c r="A23" s="9">
        <v>5</v>
      </c>
      <c r="B23" s="10" t="s">
        <v>25</v>
      </c>
      <c r="C23" s="15" t="s">
        <v>26</v>
      </c>
      <c r="D23" s="13" t="s">
        <v>27</v>
      </c>
      <c r="E23" s="13" t="s">
        <v>28</v>
      </c>
      <c r="F23" s="13" t="s">
        <v>137</v>
      </c>
    </row>
  </sheetData>
  <mergeCells count="10">
    <mergeCell ref="A18:A20"/>
    <mergeCell ref="B18:B20"/>
    <mergeCell ref="A21:A22"/>
    <mergeCell ref="B21:B22"/>
    <mergeCell ref="A8:E10"/>
    <mergeCell ref="A13:B13"/>
    <mergeCell ref="A14:A15"/>
    <mergeCell ref="B14:B15"/>
    <mergeCell ref="A16:A17"/>
    <mergeCell ref="B16:B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2:F17"/>
  <sheetViews>
    <sheetView zoomScale="60" zoomScaleNormal="60" workbookViewId="0"/>
  </sheetViews>
  <sheetFormatPr baseColWidth="10" defaultRowHeight="15" x14ac:dyDescent="0.25"/>
  <cols>
    <col min="1" max="1" width="6.140625" customWidth="1"/>
    <col min="2" max="2" width="17.140625" customWidth="1"/>
    <col min="3" max="3" width="44.140625" customWidth="1"/>
    <col min="4" max="4" width="33.42578125" customWidth="1"/>
    <col min="5" max="5" width="24" customWidth="1"/>
    <col min="6" max="6" width="22.140625" customWidth="1"/>
  </cols>
  <sheetData>
    <row r="2" spans="1:6" ht="25.5" customHeight="1" x14ac:dyDescent="0.25"/>
    <row r="3" spans="1:6" ht="24.75" customHeight="1" x14ac:dyDescent="0.25"/>
    <row r="6" spans="1:6" x14ac:dyDescent="0.25">
      <c r="A6" s="3"/>
      <c r="B6" s="4"/>
      <c r="C6" s="4"/>
      <c r="D6" s="4"/>
      <c r="E6" s="4"/>
      <c r="F6" s="3"/>
    </row>
    <row r="7" spans="1:6" ht="35.25" customHeight="1" x14ac:dyDescent="0.35">
      <c r="A7" s="56" t="s">
        <v>30</v>
      </c>
      <c r="B7" s="57"/>
      <c r="C7" s="57"/>
      <c r="D7" s="57"/>
      <c r="E7" s="58"/>
      <c r="F7" s="5"/>
    </row>
    <row r="8" spans="1:6" ht="18.75" customHeight="1" x14ac:dyDescent="0.25">
      <c r="A8" s="51" t="s">
        <v>29</v>
      </c>
      <c r="B8" s="52"/>
      <c r="C8" s="52"/>
      <c r="D8" s="52"/>
      <c r="E8" s="52"/>
      <c r="F8" s="5"/>
    </row>
    <row r="9" spans="1:6" x14ac:dyDescent="0.25">
      <c r="A9" s="51"/>
      <c r="B9" s="52"/>
      <c r="C9" s="52"/>
      <c r="D9" s="52"/>
      <c r="E9" s="52"/>
      <c r="F9" s="5"/>
    </row>
    <row r="10" spans="1:6" ht="27" customHeight="1" x14ac:dyDescent="0.25">
      <c r="A10" s="53"/>
      <c r="B10" s="54"/>
      <c r="C10" s="54"/>
      <c r="D10" s="54"/>
      <c r="E10" s="54"/>
      <c r="F10" s="6"/>
    </row>
    <row r="13" spans="1:6" ht="47.25" customHeight="1" x14ac:dyDescent="0.25">
      <c r="A13" s="55" t="s">
        <v>2</v>
      </c>
      <c r="B13" s="55"/>
      <c r="C13" s="8" t="s">
        <v>3</v>
      </c>
      <c r="D13" s="8" t="s">
        <v>4</v>
      </c>
      <c r="E13" s="8" t="s">
        <v>5</v>
      </c>
      <c r="F13" s="8" t="s">
        <v>6</v>
      </c>
    </row>
    <row r="14" spans="1:6" ht="110.25" x14ac:dyDescent="0.25">
      <c r="A14" s="47">
        <v>1</v>
      </c>
      <c r="B14" s="17" t="s">
        <v>31</v>
      </c>
      <c r="C14" s="19" t="s">
        <v>159</v>
      </c>
      <c r="D14" s="19" t="s">
        <v>158</v>
      </c>
      <c r="E14" s="19" t="s">
        <v>163</v>
      </c>
      <c r="F14" s="19" t="s">
        <v>139</v>
      </c>
    </row>
    <row r="15" spans="1:6" ht="110.25" x14ac:dyDescent="0.25">
      <c r="A15" s="16">
        <v>2</v>
      </c>
      <c r="B15" s="17" t="s">
        <v>32</v>
      </c>
      <c r="C15" s="19" t="s">
        <v>155</v>
      </c>
      <c r="D15" s="19" t="s">
        <v>158</v>
      </c>
      <c r="E15" s="19" t="s">
        <v>163</v>
      </c>
      <c r="F15" s="20" t="s">
        <v>160</v>
      </c>
    </row>
    <row r="16" spans="1:6" ht="60.75" customHeight="1" x14ac:dyDescent="0.25">
      <c r="A16" s="16">
        <v>3</v>
      </c>
      <c r="B16" s="17" t="s">
        <v>33</v>
      </c>
      <c r="C16" s="20" t="s">
        <v>156</v>
      </c>
      <c r="D16" s="19" t="s">
        <v>158</v>
      </c>
      <c r="E16" s="19" t="s">
        <v>163</v>
      </c>
      <c r="F16" s="20" t="s">
        <v>161</v>
      </c>
    </row>
    <row r="17" spans="1:6" ht="61.5" customHeight="1" x14ac:dyDescent="0.25">
      <c r="A17" s="16">
        <v>4</v>
      </c>
      <c r="B17" s="17" t="s">
        <v>34</v>
      </c>
      <c r="C17" s="20" t="s">
        <v>157</v>
      </c>
      <c r="D17" s="19" t="s">
        <v>158</v>
      </c>
      <c r="E17" s="19" t="s">
        <v>163</v>
      </c>
      <c r="F17" s="20" t="s">
        <v>162</v>
      </c>
    </row>
  </sheetData>
  <mergeCells count="3">
    <mergeCell ref="A7:E7"/>
    <mergeCell ref="A8:E10"/>
    <mergeCell ref="A13:B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F23"/>
  <sheetViews>
    <sheetView zoomScale="60" zoomScaleNormal="60" workbookViewId="0">
      <selection activeCell="H7" sqref="H7"/>
    </sheetView>
  </sheetViews>
  <sheetFormatPr baseColWidth="10" defaultRowHeight="15" x14ac:dyDescent="0.25"/>
  <cols>
    <col min="1" max="1" width="6.140625" customWidth="1"/>
    <col min="2" max="2" width="21.7109375" customWidth="1"/>
    <col min="3" max="3" width="48.140625" customWidth="1"/>
    <col min="4" max="4" width="33.42578125" customWidth="1"/>
    <col min="5" max="5" width="28.85546875" customWidth="1"/>
    <col min="6" max="6" width="22.140625" customWidth="1"/>
  </cols>
  <sheetData>
    <row r="2" spans="1:6" ht="25.5" customHeight="1" x14ac:dyDescent="0.25"/>
    <row r="3" spans="1:6" ht="24.75" customHeight="1" x14ac:dyDescent="0.25"/>
    <row r="6" spans="1:6" x14ac:dyDescent="0.25">
      <c r="A6" s="3"/>
      <c r="B6" s="4"/>
      <c r="C6" s="4"/>
      <c r="D6" s="4"/>
      <c r="E6" s="4"/>
      <c r="F6" s="3"/>
    </row>
    <row r="7" spans="1:6" ht="35.25" customHeight="1" x14ac:dyDescent="0.35">
      <c r="A7" s="56" t="s">
        <v>35</v>
      </c>
      <c r="B7" s="57"/>
      <c r="C7" s="57"/>
      <c r="D7" s="57"/>
      <c r="E7" s="58"/>
      <c r="F7" s="5"/>
    </row>
    <row r="8" spans="1:6" ht="18.75" customHeight="1" x14ac:dyDescent="0.25">
      <c r="A8" s="61" t="s">
        <v>36</v>
      </c>
      <c r="B8" s="62"/>
      <c r="C8" s="62"/>
      <c r="D8" s="62"/>
      <c r="E8" s="62"/>
      <c r="F8" s="5"/>
    </row>
    <row r="9" spans="1:6" x14ac:dyDescent="0.25">
      <c r="A9" s="61"/>
      <c r="B9" s="62"/>
      <c r="C9" s="62"/>
      <c r="D9" s="62"/>
      <c r="E9" s="62"/>
      <c r="F9" s="5"/>
    </row>
    <row r="10" spans="1:6" ht="18.75" customHeight="1" x14ac:dyDescent="0.25">
      <c r="A10" s="63"/>
      <c r="B10" s="64"/>
      <c r="C10" s="64"/>
      <c r="D10" s="64"/>
      <c r="E10" s="64"/>
      <c r="F10" s="6"/>
    </row>
    <row r="13" spans="1:6" ht="47.25" customHeight="1" x14ac:dyDescent="0.25">
      <c r="A13" s="65" t="s">
        <v>2</v>
      </c>
      <c r="B13" s="65"/>
      <c r="C13" s="21" t="s">
        <v>3</v>
      </c>
      <c r="D13" s="21" t="s">
        <v>4</v>
      </c>
      <c r="E13" s="21" t="s">
        <v>5</v>
      </c>
      <c r="F13" s="21" t="s">
        <v>6</v>
      </c>
    </row>
    <row r="14" spans="1:6" ht="47.25" customHeight="1" x14ac:dyDescent="0.25">
      <c r="A14" s="59">
        <v>1</v>
      </c>
      <c r="B14" s="60" t="s">
        <v>43</v>
      </c>
      <c r="C14" s="18" t="s">
        <v>164</v>
      </c>
      <c r="D14" s="19" t="s">
        <v>165</v>
      </c>
      <c r="E14" s="19" t="s">
        <v>70</v>
      </c>
      <c r="F14" s="19" t="s">
        <v>37</v>
      </c>
    </row>
    <row r="15" spans="1:6" ht="86.25" customHeight="1" x14ac:dyDescent="0.25">
      <c r="A15" s="59"/>
      <c r="B15" s="60"/>
      <c r="C15" s="18" t="s">
        <v>38</v>
      </c>
      <c r="D15" s="19" t="s">
        <v>39</v>
      </c>
      <c r="E15" s="19" t="s">
        <v>40</v>
      </c>
      <c r="F15" s="19" t="s">
        <v>138</v>
      </c>
    </row>
    <row r="16" spans="1:6" ht="31.5" x14ac:dyDescent="0.25">
      <c r="A16" s="59"/>
      <c r="B16" s="60"/>
      <c r="C16" s="18" t="s">
        <v>41</v>
      </c>
      <c r="D16" s="19" t="s">
        <v>42</v>
      </c>
      <c r="E16" s="19" t="s">
        <v>70</v>
      </c>
      <c r="F16" s="19" t="s">
        <v>139</v>
      </c>
    </row>
    <row r="17" spans="1:6" ht="63" customHeight="1" x14ac:dyDescent="0.25">
      <c r="A17" s="59">
        <v>2</v>
      </c>
      <c r="B17" s="60" t="s">
        <v>44</v>
      </c>
      <c r="C17" s="18" t="s">
        <v>122</v>
      </c>
      <c r="D17" s="19" t="s">
        <v>45</v>
      </c>
      <c r="E17" s="19" t="s">
        <v>8</v>
      </c>
      <c r="F17" s="19" t="s">
        <v>139</v>
      </c>
    </row>
    <row r="18" spans="1:6" ht="47.25" customHeight="1" x14ac:dyDescent="0.25">
      <c r="A18" s="59"/>
      <c r="B18" s="60"/>
      <c r="C18" s="18" t="s">
        <v>46</v>
      </c>
      <c r="D18" s="19" t="s">
        <v>47</v>
      </c>
      <c r="E18" s="19" t="s">
        <v>48</v>
      </c>
      <c r="F18" s="19" t="s">
        <v>139</v>
      </c>
    </row>
    <row r="19" spans="1:6" ht="31.5" x14ac:dyDescent="0.25">
      <c r="A19" s="59"/>
      <c r="B19" s="60"/>
      <c r="C19" s="18" t="s">
        <v>49</v>
      </c>
      <c r="D19" s="19" t="s">
        <v>50</v>
      </c>
      <c r="E19" s="19" t="s">
        <v>70</v>
      </c>
      <c r="F19" s="19" t="s">
        <v>139</v>
      </c>
    </row>
    <row r="20" spans="1:6" ht="140.25" customHeight="1" x14ac:dyDescent="0.25">
      <c r="A20" s="59"/>
      <c r="B20" s="60"/>
      <c r="C20" s="18" t="s">
        <v>123</v>
      </c>
      <c r="D20" s="20" t="s">
        <v>124</v>
      </c>
      <c r="E20" s="19" t="s">
        <v>102</v>
      </c>
      <c r="F20" s="19" t="s">
        <v>133</v>
      </c>
    </row>
    <row r="21" spans="1:6" ht="47.25" x14ac:dyDescent="0.25">
      <c r="A21" s="59"/>
      <c r="B21" s="60"/>
      <c r="C21" s="18" t="s">
        <v>51</v>
      </c>
      <c r="D21" s="20" t="s">
        <v>52</v>
      </c>
      <c r="E21" s="19" t="s">
        <v>53</v>
      </c>
      <c r="F21" s="19" t="s">
        <v>133</v>
      </c>
    </row>
    <row r="22" spans="1:6" ht="31.5" customHeight="1" x14ac:dyDescent="0.25">
      <c r="A22" s="59">
        <v>3</v>
      </c>
      <c r="B22" s="60" t="s">
        <v>54</v>
      </c>
      <c r="C22" s="18" t="s">
        <v>55</v>
      </c>
      <c r="D22" s="20" t="s">
        <v>52</v>
      </c>
      <c r="E22" s="19" t="s">
        <v>8</v>
      </c>
      <c r="F22" s="19" t="s">
        <v>133</v>
      </c>
    </row>
    <row r="23" spans="1:6" ht="47.25" customHeight="1" x14ac:dyDescent="0.25">
      <c r="A23" s="59"/>
      <c r="B23" s="60"/>
      <c r="C23" s="18" t="s">
        <v>56</v>
      </c>
      <c r="D23" s="19" t="s">
        <v>57</v>
      </c>
      <c r="E23" s="19" t="s">
        <v>8</v>
      </c>
      <c r="F23" s="19" t="s">
        <v>140</v>
      </c>
    </row>
  </sheetData>
  <mergeCells count="9">
    <mergeCell ref="A17:A21"/>
    <mergeCell ref="B17:B21"/>
    <mergeCell ref="A22:A23"/>
    <mergeCell ref="B22:B23"/>
    <mergeCell ref="A7:E7"/>
    <mergeCell ref="A8:E10"/>
    <mergeCell ref="A13:B13"/>
    <mergeCell ref="A14:A16"/>
    <mergeCell ref="B14:B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F26"/>
  <sheetViews>
    <sheetView zoomScale="90" zoomScaleNormal="90" workbookViewId="0"/>
  </sheetViews>
  <sheetFormatPr baseColWidth="10" defaultRowHeight="15" x14ac:dyDescent="0.25"/>
  <cols>
    <col min="1" max="1" width="6.140625" customWidth="1"/>
    <col min="2" max="2" width="21.7109375" customWidth="1"/>
    <col min="3" max="3" width="48.140625" customWidth="1"/>
    <col min="4" max="4" width="33.42578125" customWidth="1"/>
    <col min="5" max="5" width="28.85546875" customWidth="1"/>
    <col min="6" max="6" width="22.140625" customWidth="1"/>
  </cols>
  <sheetData>
    <row r="2" spans="1:6" ht="25.5" customHeight="1" x14ac:dyDescent="0.25"/>
    <row r="3" spans="1:6" ht="24.75" customHeight="1" x14ac:dyDescent="0.25"/>
    <row r="6" spans="1:6" x14ac:dyDescent="0.25">
      <c r="A6" s="3"/>
      <c r="B6" s="4"/>
      <c r="C6" s="4"/>
      <c r="D6" s="4"/>
      <c r="E6" s="4"/>
      <c r="F6" s="3"/>
    </row>
    <row r="7" spans="1:6" ht="35.25" customHeight="1" x14ac:dyDescent="0.35">
      <c r="A7" s="56" t="s">
        <v>66</v>
      </c>
      <c r="B7" s="57"/>
      <c r="C7" s="57"/>
      <c r="D7" s="57"/>
      <c r="E7" s="58"/>
      <c r="F7" s="5"/>
    </row>
    <row r="8" spans="1:6" ht="18.75" customHeight="1" x14ac:dyDescent="0.25">
      <c r="A8" s="61" t="s">
        <v>67</v>
      </c>
      <c r="B8" s="62"/>
      <c r="C8" s="62"/>
      <c r="D8" s="62"/>
      <c r="E8" s="62"/>
      <c r="F8" s="5"/>
    </row>
    <row r="9" spans="1:6" ht="5.25" customHeight="1" x14ac:dyDescent="0.25">
      <c r="A9" s="61"/>
      <c r="B9" s="62"/>
      <c r="C9" s="62"/>
      <c r="D9" s="62"/>
      <c r="E9" s="62"/>
      <c r="F9" s="5"/>
    </row>
    <row r="10" spans="1:6" ht="18.75" customHeight="1" x14ac:dyDescent="0.25">
      <c r="A10" s="63"/>
      <c r="B10" s="64"/>
      <c r="C10" s="64"/>
      <c r="D10" s="64"/>
      <c r="E10" s="64"/>
      <c r="F10" s="6"/>
    </row>
    <row r="13" spans="1:6" ht="47.25" customHeight="1" x14ac:dyDescent="0.25">
      <c r="A13" s="65" t="s">
        <v>2</v>
      </c>
      <c r="B13" s="65"/>
      <c r="C13" s="21" t="s">
        <v>3</v>
      </c>
      <c r="D13" s="21" t="s">
        <v>4</v>
      </c>
      <c r="E13" s="21" t="s">
        <v>5</v>
      </c>
      <c r="F13" s="21" t="s">
        <v>6</v>
      </c>
    </row>
    <row r="14" spans="1:6" ht="67.5" customHeight="1" x14ac:dyDescent="0.25">
      <c r="A14" s="24">
        <v>1</v>
      </c>
      <c r="B14" s="29" t="s">
        <v>58</v>
      </c>
      <c r="C14" s="26" t="s">
        <v>167</v>
      </c>
      <c r="D14" s="20" t="s">
        <v>125</v>
      </c>
      <c r="E14" s="20" t="s">
        <v>59</v>
      </c>
      <c r="F14" s="20" t="s">
        <v>141</v>
      </c>
    </row>
    <row r="15" spans="1:6" ht="86.25" customHeight="1" x14ac:dyDescent="0.25">
      <c r="A15" s="69">
        <v>2</v>
      </c>
      <c r="B15" s="71" t="s">
        <v>60</v>
      </c>
      <c r="C15" s="27" t="s">
        <v>166</v>
      </c>
      <c r="D15" s="23" t="s">
        <v>69</v>
      </c>
      <c r="E15" s="23" t="s">
        <v>70</v>
      </c>
      <c r="F15" s="20" t="s">
        <v>133</v>
      </c>
    </row>
    <row r="16" spans="1:6" ht="86.25" customHeight="1" x14ac:dyDescent="0.25">
      <c r="A16" s="73"/>
      <c r="B16" s="72"/>
      <c r="C16" s="27" t="s">
        <v>171</v>
      </c>
      <c r="D16" s="23" t="s">
        <v>170</v>
      </c>
      <c r="E16" s="23" t="s">
        <v>169</v>
      </c>
      <c r="F16" s="20" t="s">
        <v>168</v>
      </c>
    </row>
    <row r="17" spans="1:6" ht="63.75" customHeight="1" x14ac:dyDescent="0.25">
      <c r="A17" s="24">
        <v>3</v>
      </c>
      <c r="B17" s="29" t="s">
        <v>61</v>
      </c>
      <c r="C17" s="27" t="s">
        <v>68</v>
      </c>
      <c r="D17" s="23" t="s">
        <v>126</v>
      </c>
      <c r="E17" s="23" t="s">
        <v>120</v>
      </c>
      <c r="F17" s="22" t="s">
        <v>142</v>
      </c>
    </row>
    <row r="18" spans="1:6" ht="70.5" customHeight="1" x14ac:dyDescent="0.25">
      <c r="A18" s="69">
        <v>4</v>
      </c>
      <c r="B18" s="66" t="s">
        <v>62</v>
      </c>
      <c r="C18" s="28" t="s">
        <v>72</v>
      </c>
      <c r="D18" s="19" t="s">
        <v>71</v>
      </c>
      <c r="E18" s="19" t="s">
        <v>63</v>
      </c>
      <c r="F18" s="19" t="s">
        <v>134</v>
      </c>
    </row>
    <row r="19" spans="1:6" ht="46.5" customHeight="1" x14ac:dyDescent="0.25">
      <c r="A19" s="70"/>
      <c r="B19" s="67"/>
      <c r="C19" s="28" t="s">
        <v>73</v>
      </c>
      <c r="D19" s="23" t="s">
        <v>74</v>
      </c>
      <c r="E19" s="19" t="s">
        <v>63</v>
      </c>
      <c r="F19" s="19" t="s">
        <v>64</v>
      </c>
    </row>
    <row r="20" spans="1:6" ht="46.5" customHeight="1" x14ac:dyDescent="0.25">
      <c r="A20" s="70"/>
      <c r="B20" s="67"/>
      <c r="C20" s="28" t="s">
        <v>77</v>
      </c>
      <c r="D20" s="23" t="s">
        <v>78</v>
      </c>
      <c r="E20" s="19" t="s">
        <v>28</v>
      </c>
      <c r="F20" s="19" t="s">
        <v>79</v>
      </c>
    </row>
    <row r="21" spans="1:6" ht="46.5" customHeight="1" x14ac:dyDescent="0.25">
      <c r="A21" s="70"/>
      <c r="B21" s="67"/>
      <c r="C21" s="28" t="s">
        <v>90</v>
      </c>
      <c r="D21" s="23" t="s">
        <v>91</v>
      </c>
      <c r="E21" s="19" t="s">
        <v>63</v>
      </c>
      <c r="F21" s="19" t="s">
        <v>142</v>
      </c>
    </row>
    <row r="22" spans="1:6" ht="27" customHeight="1" x14ac:dyDescent="0.25">
      <c r="A22" s="59">
        <v>5</v>
      </c>
      <c r="B22" s="66" t="s">
        <v>65</v>
      </c>
      <c r="C22" s="30" t="s">
        <v>80</v>
      </c>
      <c r="D22" s="31" t="s">
        <v>81</v>
      </c>
      <c r="E22" s="19" t="s">
        <v>63</v>
      </c>
      <c r="F22" s="31" t="s">
        <v>134</v>
      </c>
    </row>
    <row r="23" spans="1:6" ht="37.5" customHeight="1" x14ac:dyDescent="0.25">
      <c r="A23" s="59"/>
      <c r="B23" s="68"/>
      <c r="C23" s="27" t="s">
        <v>75</v>
      </c>
      <c r="D23" s="23" t="s">
        <v>76</v>
      </c>
      <c r="E23" s="19" t="s">
        <v>63</v>
      </c>
      <c r="F23" s="19" t="s">
        <v>64</v>
      </c>
    </row>
    <row r="24" spans="1:6" x14ac:dyDescent="0.25">
      <c r="A24" s="25"/>
    </row>
    <row r="25" spans="1:6" x14ac:dyDescent="0.25">
      <c r="A25" s="25"/>
    </row>
    <row r="26" spans="1:6" x14ac:dyDescent="0.25">
      <c r="A26" s="25"/>
    </row>
  </sheetData>
  <mergeCells count="9">
    <mergeCell ref="A22:A23"/>
    <mergeCell ref="B18:B21"/>
    <mergeCell ref="B22:B23"/>
    <mergeCell ref="A18:A21"/>
    <mergeCell ref="A7:E7"/>
    <mergeCell ref="A8:E10"/>
    <mergeCell ref="A13:B13"/>
    <mergeCell ref="B15:B16"/>
    <mergeCell ref="A15:A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2:L25"/>
  <sheetViews>
    <sheetView workbookViewId="0"/>
  </sheetViews>
  <sheetFormatPr baseColWidth="10" defaultRowHeight="15" x14ac:dyDescent="0.25"/>
  <cols>
    <col min="1" max="1" width="6.140625" customWidth="1"/>
    <col min="2" max="2" width="21.7109375" customWidth="1"/>
    <col min="3" max="3" width="48.140625" customWidth="1"/>
    <col min="4" max="4" width="33.42578125" customWidth="1"/>
    <col min="5" max="5" width="28.85546875" customWidth="1"/>
    <col min="6" max="6" width="22.140625" customWidth="1"/>
  </cols>
  <sheetData>
    <row r="2" spans="1:12" ht="25.5" customHeight="1" x14ac:dyDescent="0.25"/>
    <row r="3" spans="1:12" ht="24.75" customHeight="1" x14ac:dyDescent="0.25"/>
    <row r="6" spans="1:12" x14ac:dyDescent="0.25">
      <c r="A6" s="3"/>
      <c r="B6" s="4"/>
      <c r="C6" s="4"/>
      <c r="D6" s="4"/>
      <c r="E6" s="4"/>
      <c r="F6" s="3"/>
    </row>
    <row r="7" spans="1:12" ht="35.25" customHeight="1" x14ac:dyDescent="0.35">
      <c r="A7" s="56" t="s">
        <v>82</v>
      </c>
      <c r="B7" s="57"/>
      <c r="C7" s="57"/>
      <c r="D7" s="57"/>
      <c r="E7" s="58"/>
      <c r="F7" s="5"/>
    </row>
    <row r="8" spans="1:12" ht="18.75" customHeight="1" x14ac:dyDescent="0.25">
      <c r="A8" s="61" t="s">
        <v>83</v>
      </c>
      <c r="B8" s="62"/>
      <c r="C8" s="62"/>
      <c r="D8" s="62"/>
      <c r="E8" s="62"/>
      <c r="F8" s="5"/>
    </row>
    <row r="9" spans="1:12" ht="5.25" customHeight="1" x14ac:dyDescent="0.25">
      <c r="A9" s="61"/>
      <c r="B9" s="62"/>
      <c r="C9" s="62"/>
      <c r="D9" s="62"/>
      <c r="E9" s="62"/>
      <c r="F9" s="5"/>
    </row>
    <row r="10" spans="1:12" ht="18.75" customHeight="1" x14ac:dyDescent="0.25">
      <c r="A10" s="63"/>
      <c r="B10" s="64"/>
      <c r="C10" s="64"/>
      <c r="D10" s="64"/>
      <c r="E10" s="64"/>
      <c r="F10" s="6"/>
    </row>
    <row r="13" spans="1:12" ht="47.25" customHeight="1" x14ac:dyDescent="0.25">
      <c r="A13" s="65" t="s">
        <v>2</v>
      </c>
      <c r="B13" s="65"/>
      <c r="C13" s="21" t="s">
        <v>3</v>
      </c>
      <c r="D13" s="21" t="s">
        <v>4</v>
      </c>
      <c r="E13" s="21" t="s">
        <v>5</v>
      </c>
      <c r="F13" s="21" t="s">
        <v>6</v>
      </c>
    </row>
    <row r="14" spans="1:12" ht="47.25" x14ac:dyDescent="0.25">
      <c r="A14" s="75">
        <v>1</v>
      </c>
      <c r="B14" s="71" t="s">
        <v>86</v>
      </c>
      <c r="C14" s="18" t="s">
        <v>96</v>
      </c>
      <c r="D14" s="20" t="s">
        <v>93</v>
      </c>
      <c r="E14" s="20" t="s">
        <v>101</v>
      </c>
      <c r="F14" s="19" t="s">
        <v>94</v>
      </c>
      <c r="L14" t="s">
        <v>92</v>
      </c>
    </row>
    <row r="15" spans="1:12" ht="47.25" x14ac:dyDescent="0.25">
      <c r="A15" s="75"/>
      <c r="B15" s="74"/>
      <c r="C15" s="18" t="s">
        <v>95</v>
      </c>
      <c r="D15" s="19" t="s">
        <v>100</v>
      </c>
      <c r="E15" s="19" t="s">
        <v>102</v>
      </c>
      <c r="F15" s="19" t="s">
        <v>172</v>
      </c>
    </row>
    <row r="16" spans="1:12" ht="31.5" x14ac:dyDescent="0.25">
      <c r="A16" s="75"/>
      <c r="B16" s="74"/>
      <c r="C16" s="18" t="s">
        <v>105</v>
      </c>
      <c r="D16" s="19" t="s">
        <v>99</v>
      </c>
      <c r="E16" s="19" t="s">
        <v>102</v>
      </c>
      <c r="F16" s="19" t="s">
        <v>172</v>
      </c>
    </row>
    <row r="17" spans="1:6" ht="31.5" x14ac:dyDescent="0.25">
      <c r="A17" s="75"/>
      <c r="B17" s="74"/>
      <c r="C17" s="34" t="s">
        <v>97</v>
      </c>
      <c r="D17" s="33" t="s">
        <v>98</v>
      </c>
      <c r="E17" s="19" t="s">
        <v>103</v>
      </c>
      <c r="F17" s="19" t="s">
        <v>172</v>
      </c>
    </row>
    <row r="18" spans="1:6" ht="31.5" x14ac:dyDescent="0.25">
      <c r="A18" s="75"/>
      <c r="B18" s="74"/>
      <c r="C18" s="18" t="s">
        <v>104</v>
      </c>
      <c r="D18" s="33" t="s">
        <v>106</v>
      </c>
      <c r="E18" s="19" t="s">
        <v>107</v>
      </c>
      <c r="F18" s="19" t="s">
        <v>172</v>
      </c>
    </row>
    <row r="19" spans="1:6" ht="33" customHeight="1" x14ac:dyDescent="0.25">
      <c r="A19" s="75"/>
      <c r="B19" s="74"/>
      <c r="C19" s="34" t="s">
        <v>110</v>
      </c>
      <c r="D19" s="33" t="s">
        <v>109</v>
      </c>
      <c r="E19" s="19" t="s">
        <v>102</v>
      </c>
      <c r="F19" s="19" t="s">
        <v>172</v>
      </c>
    </row>
    <row r="20" spans="1:6" ht="15.75" x14ac:dyDescent="0.25">
      <c r="A20" s="75"/>
      <c r="B20" s="74"/>
      <c r="C20" s="34" t="s">
        <v>173</v>
      </c>
      <c r="D20" s="33" t="s">
        <v>108</v>
      </c>
      <c r="E20" s="19" t="s">
        <v>70</v>
      </c>
      <c r="F20" s="19" t="s">
        <v>174</v>
      </c>
    </row>
    <row r="21" spans="1:6" ht="67.5" customHeight="1" x14ac:dyDescent="0.25">
      <c r="A21" s="38">
        <v>2</v>
      </c>
      <c r="B21" s="29" t="s">
        <v>87</v>
      </c>
      <c r="C21" s="36" t="s">
        <v>111</v>
      </c>
      <c r="D21" s="37" t="s">
        <v>112</v>
      </c>
      <c r="E21" s="37" t="s">
        <v>70</v>
      </c>
      <c r="F21" s="37" t="s">
        <v>175</v>
      </c>
    </row>
    <row r="22" spans="1:6" ht="33" x14ac:dyDescent="0.25">
      <c r="A22" s="38">
        <v>3</v>
      </c>
      <c r="B22" s="29" t="s">
        <v>89</v>
      </c>
      <c r="C22" s="27" t="s">
        <v>176</v>
      </c>
      <c r="D22" s="23" t="s">
        <v>69</v>
      </c>
      <c r="E22" s="23" t="s">
        <v>70</v>
      </c>
      <c r="F22" s="20" t="s">
        <v>141</v>
      </c>
    </row>
    <row r="23" spans="1:6" ht="49.5" x14ac:dyDescent="0.25">
      <c r="A23" s="76">
        <v>4</v>
      </c>
      <c r="B23" s="71" t="s">
        <v>88</v>
      </c>
      <c r="C23" s="35" t="s">
        <v>115</v>
      </c>
      <c r="D23" s="35" t="s">
        <v>116</v>
      </c>
      <c r="E23" s="35" t="s">
        <v>114</v>
      </c>
      <c r="F23" s="33" t="s">
        <v>139</v>
      </c>
    </row>
    <row r="24" spans="1:6" ht="49.5" x14ac:dyDescent="0.25">
      <c r="A24" s="77"/>
      <c r="B24" s="74"/>
      <c r="C24" s="35" t="s">
        <v>117</v>
      </c>
      <c r="D24" s="35" t="s">
        <v>113</v>
      </c>
      <c r="E24" s="35" t="s">
        <v>70</v>
      </c>
      <c r="F24" s="33" t="s">
        <v>142</v>
      </c>
    </row>
    <row r="25" spans="1:6" ht="66" x14ac:dyDescent="0.25">
      <c r="A25" s="78"/>
      <c r="B25" s="72"/>
      <c r="C25" s="35" t="s">
        <v>118</v>
      </c>
      <c r="D25" s="23" t="s">
        <v>74</v>
      </c>
      <c r="E25" s="19" t="s">
        <v>63</v>
      </c>
      <c r="F25" s="19" t="s">
        <v>64</v>
      </c>
    </row>
  </sheetData>
  <mergeCells count="7">
    <mergeCell ref="B14:B20"/>
    <mergeCell ref="A14:A20"/>
    <mergeCell ref="B23:B25"/>
    <mergeCell ref="A23:A25"/>
    <mergeCell ref="A7:E7"/>
    <mergeCell ref="A8:E10"/>
    <mergeCell ref="A13:B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2:F15"/>
  <sheetViews>
    <sheetView workbookViewId="0"/>
  </sheetViews>
  <sheetFormatPr baseColWidth="10" defaultRowHeight="15" x14ac:dyDescent="0.25"/>
  <cols>
    <col min="1" max="1" width="6.140625" customWidth="1"/>
    <col min="2" max="2" width="21.7109375" customWidth="1"/>
    <col min="3" max="3" width="48.140625" customWidth="1"/>
    <col min="4" max="4" width="33.42578125" customWidth="1"/>
    <col min="5" max="5" width="28.85546875" customWidth="1"/>
    <col min="6" max="6" width="22.140625" customWidth="1"/>
  </cols>
  <sheetData>
    <row r="2" spans="1:6" ht="25.5" customHeight="1" x14ac:dyDescent="0.25"/>
    <row r="3" spans="1:6" ht="24.75" customHeight="1" x14ac:dyDescent="0.25"/>
    <row r="6" spans="1:6" x14ac:dyDescent="0.25">
      <c r="A6" s="3"/>
      <c r="B6" s="4"/>
      <c r="C6" s="4"/>
      <c r="D6" s="4"/>
      <c r="E6" s="4"/>
      <c r="F6" s="3"/>
    </row>
    <row r="7" spans="1:6" ht="35.25" customHeight="1" x14ac:dyDescent="0.35">
      <c r="A7" s="56" t="s">
        <v>84</v>
      </c>
      <c r="B7" s="57"/>
      <c r="C7" s="57"/>
      <c r="D7" s="57"/>
      <c r="E7" s="58"/>
      <c r="F7" s="5"/>
    </row>
    <row r="8" spans="1:6" ht="18.75" customHeight="1" x14ac:dyDescent="0.25">
      <c r="A8" s="61" t="s">
        <v>85</v>
      </c>
      <c r="B8" s="62"/>
      <c r="C8" s="62"/>
      <c r="D8" s="62"/>
      <c r="E8" s="62"/>
      <c r="F8" s="5"/>
    </row>
    <row r="9" spans="1:6" ht="5.25" customHeight="1" x14ac:dyDescent="0.25">
      <c r="A9" s="61"/>
      <c r="B9" s="62"/>
      <c r="C9" s="62"/>
      <c r="D9" s="62"/>
      <c r="E9" s="62"/>
      <c r="F9" s="5"/>
    </row>
    <row r="10" spans="1:6" ht="18.75" customHeight="1" x14ac:dyDescent="0.25">
      <c r="A10" s="63"/>
      <c r="B10" s="64"/>
      <c r="C10" s="64"/>
      <c r="D10" s="64"/>
      <c r="E10" s="64"/>
      <c r="F10" s="6"/>
    </row>
    <row r="13" spans="1:6" ht="47.25" customHeight="1" x14ac:dyDescent="0.25">
      <c r="A13" s="65" t="s">
        <v>2</v>
      </c>
      <c r="B13" s="65"/>
      <c r="C13" s="21" t="s">
        <v>3</v>
      </c>
      <c r="D13" s="21" t="s">
        <v>4</v>
      </c>
      <c r="E13" s="21" t="s">
        <v>5</v>
      </c>
      <c r="F13" s="21" t="s">
        <v>6</v>
      </c>
    </row>
    <row r="14" spans="1:6" ht="39.75" customHeight="1" x14ac:dyDescent="0.25">
      <c r="A14" s="38">
        <v>1</v>
      </c>
      <c r="B14" s="29" t="s">
        <v>119</v>
      </c>
      <c r="C14" s="34" t="s">
        <v>178</v>
      </c>
      <c r="D14" s="32" t="s">
        <v>132</v>
      </c>
      <c r="E14" s="32" t="s">
        <v>120</v>
      </c>
      <c r="F14" s="32" t="s">
        <v>177</v>
      </c>
    </row>
    <row r="15" spans="1:6" x14ac:dyDescent="0.25">
      <c r="A15" s="25"/>
    </row>
  </sheetData>
  <mergeCells count="3">
    <mergeCell ref="A7:E7"/>
    <mergeCell ref="A8:E10"/>
    <mergeCell ref="A13:B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CN57"/>
  <sheetViews>
    <sheetView zoomScale="70" zoomScaleNormal="70" workbookViewId="0"/>
  </sheetViews>
  <sheetFormatPr baseColWidth="10" defaultColWidth="10.85546875" defaultRowHeight="15" x14ac:dyDescent="0.25"/>
  <cols>
    <col min="1" max="1" width="7.7109375" style="40" customWidth="1"/>
    <col min="2" max="2" width="14.28515625" style="39" customWidth="1"/>
    <col min="3" max="3" width="25.28515625" style="40" customWidth="1"/>
    <col min="4" max="4" width="30.140625" style="40" customWidth="1"/>
    <col min="5" max="5" width="36.7109375" style="40" customWidth="1"/>
    <col min="6" max="6" width="44.140625" style="40" customWidth="1"/>
    <col min="7" max="7" width="18.85546875" style="40" customWidth="1"/>
    <col min="8" max="8" width="14.7109375" style="40" customWidth="1"/>
    <col min="9" max="9" width="21.5703125" style="40" bestFit="1" customWidth="1"/>
    <col min="10" max="10" width="14.28515625" style="40" customWidth="1"/>
    <col min="11" max="11" width="12.42578125" style="40" customWidth="1"/>
    <col min="12" max="12" width="19.140625" style="40" customWidth="1"/>
    <col min="13" max="13" width="22" style="40" hidden="1" customWidth="1"/>
    <col min="14" max="14" width="19.42578125" style="40" customWidth="1"/>
    <col min="15" max="18" width="10.85546875" style="40"/>
    <col min="19" max="19" width="24.5703125" style="40" customWidth="1"/>
    <col min="20" max="16384" width="10.85546875" style="40"/>
  </cols>
  <sheetData>
    <row r="1" spans="2:12" ht="15.75" thickBot="1" x14ac:dyDescent="0.3"/>
    <row r="2" spans="2:12" ht="30" customHeight="1" x14ac:dyDescent="0.25">
      <c r="B2" s="82"/>
      <c r="C2" s="83"/>
      <c r="D2" s="88" t="s">
        <v>317</v>
      </c>
      <c r="E2" s="89"/>
      <c r="F2" s="89"/>
      <c r="G2" s="89"/>
      <c r="H2" s="89"/>
      <c r="I2" s="89"/>
      <c r="J2" s="89"/>
      <c r="K2" s="89"/>
      <c r="L2" s="89"/>
    </row>
    <row r="3" spans="2:12" ht="30" customHeight="1" x14ac:dyDescent="0.25">
      <c r="B3" s="84"/>
      <c r="C3" s="85"/>
      <c r="D3" s="90"/>
      <c r="E3" s="91"/>
      <c r="F3" s="91"/>
      <c r="G3" s="91"/>
      <c r="H3" s="91"/>
      <c r="I3" s="91"/>
      <c r="J3" s="91"/>
      <c r="K3" s="91"/>
      <c r="L3" s="91"/>
    </row>
    <row r="4" spans="2:12" ht="39" customHeight="1" x14ac:dyDescent="0.25">
      <c r="B4" s="84"/>
      <c r="C4" s="85"/>
      <c r="D4" s="90"/>
      <c r="E4" s="91"/>
      <c r="F4" s="91"/>
      <c r="G4" s="91"/>
      <c r="H4" s="91"/>
      <c r="I4" s="91"/>
      <c r="J4" s="91"/>
      <c r="K4" s="91"/>
      <c r="L4" s="91"/>
    </row>
    <row r="5" spans="2:12" ht="51" customHeight="1" thickBot="1" x14ac:dyDescent="0.3">
      <c r="B5" s="86"/>
      <c r="C5" s="87"/>
      <c r="D5" s="92"/>
      <c r="E5" s="93"/>
      <c r="F5" s="93"/>
      <c r="G5" s="93"/>
      <c r="H5" s="93"/>
      <c r="I5" s="93"/>
      <c r="J5" s="93"/>
      <c r="K5" s="93"/>
      <c r="L5" s="93"/>
    </row>
    <row r="6" spans="2:12" ht="25.5" customHeight="1" thickBot="1" x14ac:dyDescent="0.3">
      <c r="B6" s="41"/>
      <c r="C6" s="41"/>
      <c r="D6" s="41"/>
      <c r="E6" s="42"/>
      <c r="F6" s="42"/>
      <c r="G6" s="42"/>
      <c r="H6" s="42"/>
      <c r="I6" s="42"/>
      <c r="J6" s="42"/>
      <c r="K6" s="42"/>
      <c r="L6" s="42"/>
    </row>
    <row r="7" spans="2:12" ht="16.5" customHeight="1" x14ac:dyDescent="0.25">
      <c r="B7" s="94" t="s">
        <v>318</v>
      </c>
      <c r="C7" s="95"/>
      <c r="D7" s="96"/>
      <c r="E7" s="42"/>
      <c r="F7" s="42"/>
      <c r="G7" s="42"/>
      <c r="H7" s="42"/>
      <c r="I7" s="42"/>
      <c r="J7" s="42"/>
      <c r="K7" s="42"/>
      <c r="L7" s="42"/>
    </row>
    <row r="8" spans="2:12" ht="16.5" customHeight="1" x14ac:dyDescent="0.25">
      <c r="B8" s="97"/>
      <c r="C8" s="98"/>
      <c r="D8" s="99"/>
      <c r="E8" s="42"/>
      <c r="F8" s="42"/>
      <c r="G8" s="42"/>
      <c r="H8" s="42"/>
      <c r="I8" s="42"/>
      <c r="J8" s="42"/>
      <c r="K8" s="42"/>
      <c r="L8" s="42"/>
    </row>
    <row r="9" spans="2:12" ht="16.5" customHeight="1" x14ac:dyDescent="0.25">
      <c r="B9" s="97"/>
      <c r="C9" s="98"/>
      <c r="D9" s="99"/>
      <c r="E9" s="42"/>
      <c r="F9" s="42"/>
      <c r="G9" s="42"/>
      <c r="H9" s="42"/>
      <c r="I9" s="42"/>
      <c r="J9" s="42"/>
      <c r="K9" s="42"/>
      <c r="L9" s="42"/>
    </row>
    <row r="10" spans="2:12" ht="16.5" customHeight="1" x14ac:dyDescent="0.25">
      <c r="B10" s="97"/>
      <c r="C10" s="98"/>
      <c r="D10" s="99"/>
      <c r="E10" s="42"/>
      <c r="F10" s="42"/>
      <c r="G10" s="42"/>
      <c r="H10" s="42"/>
      <c r="I10" s="42"/>
      <c r="J10" s="42"/>
      <c r="K10" s="42"/>
      <c r="L10" s="42"/>
    </row>
    <row r="11" spans="2:12" ht="6" customHeight="1" x14ac:dyDescent="0.25">
      <c r="B11" s="97"/>
      <c r="C11" s="98"/>
      <c r="D11" s="99"/>
      <c r="E11" s="42"/>
      <c r="F11" s="42"/>
      <c r="G11" s="42"/>
      <c r="H11" s="42"/>
      <c r="I11" s="42"/>
      <c r="J11" s="42"/>
      <c r="K11" s="42"/>
      <c r="L11" s="42"/>
    </row>
    <row r="12" spans="2:12" ht="16.5" hidden="1" customHeight="1" x14ac:dyDescent="0.25">
      <c r="B12" s="97"/>
      <c r="C12" s="98"/>
      <c r="D12" s="99"/>
      <c r="E12" s="42"/>
      <c r="F12" s="42"/>
      <c r="G12" s="42"/>
      <c r="H12" s="42"/>
      <c r="I12" s="42"/>
      <c r="J12" s="42"/>
      <c r="K12" s="42"/>
      <c r="L12" s="42"/>
    </row>
    <row r="13" spans="2:12" ht="16.5" hidden="1" customHeight="1" x14ac:dyDescent="0.25">
      <c r="B13" s="97"/>
      <c r="C13" s="98"/>
      <c r="D13" s="99"/>
      <c r="E13" s="42"/>
      <c r="F13" s="42"/>
      <c r="G13" s="42"/>
      <c r="H13" s="42"/>
      <c r="I13" s="42"/>
      <c r="J13" s="42"/>
      <c r="K13" s="42"/>
      <c r="L13" s="42"/>
    </row>
    <row r="14" spans="2:12" ht="16.5" customHeight="1" x14ac:dyDescent="0.25">
      <c r="B14" s="97"/>
      <c r="C14" s="98"/>
      <c r="D14" s="99"/>
      <c r="E14" s="42"/>
      <c r="F14" s="42"/>
      <c r="G14" s="42"/>
      <c r="H14" s="42"/>
      <c r="I14" s="42"/>
      <c r="J14" s="42"/>
      <c r="K14" s="42"/>
      <c r="L14" s="42"/>
    </row>
    <row r="15" spans="2:12" ht="16.5" customHeight="1" x14ac:dyDescent="0.25">
      <c r="B15" s="97"/>
      <c r="C15" s="98"/>
      <c r="D15" s="99"/>
      <c r="E15" s="42"/>
      <c r="F15" s="42"/>
      <c r="G15" s="42"/>
      <c r="H15" s="42"/>
      <c r="I15" s="42"/>
      <c r="J15" s="42"/>
      <c r="K15" s="42"/>
      <c r="L15" s="42"/>
    </row>
    <row r="16" spans="2:12" ht="16.5" customHeight="1" x14ac:dyDescent="0.25">
      <c r="B16" s="97"/>
      <c r="C16" s="100"/>
      <c r="D16" s="99"/>
      <c r="E16" s="42"/>
      <c r="F16" s="42"/>
      <c r="G16" s="42"/>
      <c r="H16" s="42"/>
      <c r="I16" s="42"/>
      <c r="J16" s="42"/>
      <c r="K16" s="42"/>
      <c r="L16" s="42"/>
    </row>
    <row r="17" spans="1:90" ht="39" customHeight="1" x14ac:dyDescent="0.25">
      <c r="B17" s="102" t="s">
        <v>179</v>
      </c>
      <c r="C17" s="103"/>
      <c r="D17" s="103"/>
      <c r="E17" s="103"/>
      <c r="F17" s="103"/>
      <c r="G17" s="103"/>
      <c r="H17" s="103"/>
      <c r="I17" s="103"/>
      <c r="J17" s="104"/>
      <c r="K17" s="102" t="s">
        <v>180</v>
      </c>
      <c r="L17" s="103"/>
      <c r="M17" s="103"/>
      <c r="N17" s="103"/>
      <c r="O17" s="103"/>
      <c r="P17" s="103"/>
      <c r="Q17" s="104"/>
      <c r="R17" s="102" t="s">
        <v>181</v>
      </c>
      <c r="S17" s="103"/>
      <c r="T17" s="103"/>
      <c r="U17" s="103"/>
      <c r="V17" s="103"/>
      <c r="W17" s="103"/>
      <c r="X17" s="103"/>
      <c r="Y17" s="103"/>
      <c r="Z17" s="104"/>
      <c r="AA17" s="102" t="s">
        <v>182</v>
      </c>
      <c r="AB17" s="103"/>
      <c r="AC17" s="103"/>
      <c r="AD17" s="103"/>
      <c r="AE17" s="103"/>
      <c r="AF17" s="103"/>
      <c r="AG17" s="103"/>
      <c r="AH17" s="167" t="s">
        <v>301</v>
      </c>
      <c r="AI17" s="167"/>
      <c r="AJ17" s="167"/>
      <c r="AK17" s="168"/>
      <c r="AL17" s="169"/>
      <c r="AM17" s="169"/>
      <c r="AN17" s="169"/>
      <c r="AO17" s="169"/>
      <c r="AP17" s="169"/>
      <c r="AQ17" s="169"/>
      <c r="AR17" s="170"/>
      <c r="AS17" s="170"/>
      <c r="AT17" s="170"/>
      <c r="AU17" s="170"/>
    </row>
    <row r="18" spans="1:90" ht="33.75" customHeight="1" x14ac:dyDescent="0.25">
      <c r="B18" s="105" t="s">
        <v>183</v>
      </c>
      <c r="C18" s="106" t="s">
        <v>184</v>
      </c>
      <c r="D18" s="106" t="s">
        <v>185</v>
      </c>
      <c r="E18" s="107" t="s">
        <v>186</v>
      </c>
      <c r="F18" s="107" t="s">
        <v>187</v>
      </c>
      <c r="G18" s="108" t="s">
        <v>188</v>
      </c>
      <c r="H18" s="109" t="s">
        <v>189</v>
      </c>
      <c r="I18" s="108" t="s">
        <v>190</v>
      </c>
      <c r="J18" s="107" t="s">
        <v>191</v>
      </c>
      <c r="K18" s="110" t="s">
        <v>192</v>
      </c>
      <c r="L18" s="111" t="s">
        <v>193</v>
      </c>
      <c r="M18" s="108" t="s">
        <v>194</v>
      </c>
      <c r="N18" s="108" t="s">
        <v>195</v>
      </c>
      <c r="O18" s="112" t="s">
        <v>196</v>
      </c>
      <c r="P18" s="111" t="s">
        <v>193</v>
      </c>
      <c r="Q18" s="107" t="s">
        <v>197</v>
      </c>
      <c r="R18" s="113" t="s">
        <v>198</v>
      </c>
      <c r="S18" s="114" t="s">
        <v>199</v>
      </c>
      <c r="T18" s="108" t="s">
        <v>200</v>
      </c>
      <c r="U18" s="114" t="s">
        <v>201</v>
      </c>
      <c r="V18" s="114"/>
      <c r="W18" s="114"/>
      <c r="X18" s="114"/>
      <c r="Y18" s="114"/>
      <c r="Z18" s="114"/>
      <c r="AA18" s="115" t="s">
        <v>202</v>
      </c>
      <c r="AB18" s="115" t="s">
        <v>203</v>
      </c>
      <c r="AC18" s="115" t="s">
        <v>193</v>
      </c>
      <c r="AD18" s="115" t="s">
        <v>204</v>
      </c>
      <c r="AE18" s="115" t="s">
        <v>193</v>
      </c>
      <c r="AF18" s="115" t="s">
        <v>205</v>
      </c>
      <c r="AG18" s="113" t="s">
        <v>206</v>
      </c>
      <c r="AH18" s="163" t="s">
        <v>301</v>
      </c>
      <c r="AI18" s="163" t="s">
        <v>5</v>
      </c>
      <c r="AJ18" s="163" t="s">
        <v>302</v>
      </c>
      <c r="AK18" s="160" t="s">
        <v>303</v>
      </c>
      <c r="AL18" s="164" t="s">
        <v>304</v>
      </c>
      <c r="AM18" s="162" t="s">
        <v>306</v>
      </c>
      <c r="AN18" s="165" t="s">
        <v>307</v>
      </c>
      <c r="AO18" s="165" t="s">
        <v>211</v>
      </c>
      <c r="AP18" s="165" t="s">
        <v>308</v>
      </c>
      <c r="AQ18" s="166" t="s">
        <v>309</v>
      </c>
    </row>
    <row r="19" spans="1:90" ht="33.75" customHeight="1" x14ac:dyDescent="0.25">
      <c r="B19" s="172"/>
      <c r="C19" s="173" t="s">
        <v>184</v>
      </c>
      <c r="D19" s="173"/>
      <c r="E19" s="108"/>
      <c r="F19" s="108"/>
      <c r="G19" s="110"/>
      <c r="H19" s="174"/>
      <c r="I19" s="110"/>
      <c r="J19" s="108"/>
      <c r="K19" s="110"/>
      <c r="L19" s="111"/>
      <c r="M19" s="110"/>
      <c r="N19" s="110"/>
      <c r="O19" s="111"/>
      <c r="P19" s="111"/>
      <c r="Q19" s="108"/>
      <c r="R19" s="204"/>
      <c r="S19" s="108"/>
      <c r="T19" s="110"/>
      <c r="U19" s="205" t="s">
        <v>207</v>
      </c>
      <c r="V19" s="205" t="s">
        <v>208</v>
      </c>
      <c r="W19" s="205" t="s">
        <v>209</v>
      </c>
      <c r="X19" s="205" t="s">
        <v>210</v>
      </c>
      <c r="Y19" s="205" t="s">
        <v>211</v>
      </c>
      <c r="Z19" s="205" t="s">
        <v>212</v>
      </c>
      <c r="AA19" s="113"/>
      <c r="AB19" s="113"/>
      <c r="AC19" s="113"/>
      <c r="AD19" s="113"/>
      <c r="AE19" s="113"/>
      <c r="AF19" s="113"/>
      <c r="AG19" s="204"/>
      <c r="AH19" s="206"/>
      <c r="AI19" s="206"/>
      <c r="AJ19" s="206"/>
      <c r="AK19" s="159"/>
      <c r="AL19" s="164" t="s">
        <v>305</v>
      </c>
      <c r="AM19" s="161"/>
      <c r="AN19" s="165"/>
      <c r="AO19" s="165"/>
      <c r="AP19" s="165"/>
      <c r="AQ19" s="207"/>
    </row>
    <row r="20" spans="1:90" ht="89.25" customHeight="1" x14ac:dyDescent="0.25">
      <c r="A20" s="195">
        <v>1</v>
      </c>
      <c r="B20" s="175" t="s">
        <v>213</v>
      </c>
      <c r="C20" s="176" t="s">
        <v>214</v>
      </c>
      <c r="D20" s="219" t="s">
        <v>215</v>
      </c>
      <c r="E20" s="219" t="s">
        <v>216</v>
      </c>
      <c r="F20" s="177" t="s">
        <v>217</v>
      </c>
      <c r="G20" s="178" t="s">
        <v>218</v>
      </c>
      <c r="H20" s="179" t="s">
        <v>219</v>
      </c>
      <c r="I20" s="180" t="s">
        <v>127</v>
      </c>
      <c r="J20" s="220" t="str">
        <f>IF(I20&lt;=0,"",IF(I20="rara vez","Muy Baja",IF(I20="improbable","Baja",IF(I20="posible","Media",IF(I20="probable","Alta",IF(I20="casi seguro","Muy Alta"))))))</f>
        <v>Muy Baja</v>
      </c>
      <c r="K20" s="221">
        <f t="shared" ref="K20" si="0">IF(J20="","",IF(J20="Muy Baja",0.2,IF(J20="Baja",0.4,IF(J20="Media",0.6,IF(J20="Alta",0.8,IF(J20="Muy Alta",1,))))))</f>
        <v>0.2</v>
      </c>
      <c r="L20" s="222" t="s">
        <v>220</v>
      </c>
      <c r="M20" s="221" t="s">
        <v>221</v>
      </c>
      <c r="N20" s="220" t="s">
        <v>310</v>
      </c>
      <c r="O20" s="223" t="s">
        <v>128</v>
      </c>
      <c r="P20" s="224">
        <v>1</v>
      </c>
      <c r="Q20" s="225" t="s">
        <v>311</v>
      </c>
      <c r="R20" s="226">
        <v>1</v>
      </c>
      <c r="S20" s="181" t="s">
        <v>222</v>
      </c>
      <c r="T20" s="227" t="str">
        <f>IF(OR(U20="Preventivo",U20="Detectivo"),"Probabilidad",IF(U20="Correctivo","Impacto",""))</f>
        <v>Probabilidad</v>
      </c>
      <c r="U20" s="228" t="s">
        <v>223</v>
      </c>
      <c r="V20" s="228" t="s">
        <v>224</v>
      </c>
      <c r="W20" s="229" t="str">
        <f>IF(AND(U20="Preventivo",V20="Automático"),"50%",IF(AND(U20="Preventivo",V20="Manual"),"40%",IF(AND(U20="Detectivo",V20="Automático"),"40%",IF(AND(U20="Detectivo",V20="Manual"),"30%",IF(AND(U20="Correctivo",V20="Automático"),"35%",IF(AND(U20="Correctivo",V20="Manual"),"25%",""))))))</f>
        <v>40%</v>
      </c>
      <c r="X20" s="228" t="s">
        <v>225</v>
      </c>
      <c r="Y20" s="228" t="s">
        <v>226</v>
      </c>
      <c r="Z20" s="228" t="s">
        <v>227</v>
      </c>
      <c r="AA20" s="230">
        <v>0.36</v>
      </c>
      <c r="AB20" s="231" t="str">
        <f>IFERROR(IF(AA20="","",IF(AA20&lt;=0.2,"Muy Baja",IF(AA20&lt;=0.4,"Baja",IF(AA20&lt;=0.6,"Media",IF(AA20&lt;=0.8,"Alta","Muy Alta"))))),"")</f>
        <v>Baja</v>
      </c>
      <c r="AC20" s="229">
        <f>+AA20</f>
        <v>0.36</v>
      </c>
      <c r="AD20" s="231" t="str">
        <f>IFERROR(IF(AE20="","",IF(AE20&lt;=0.2,"Leve",IF(AE20&lt;=0.4,"Menor",IF(AE20&lt;=0.6,"Moderado",IF(AE20&lt;=0.8,"Mayor","Catastrófico"))))),"")</f>
        <v>Catastrófico</v>
      </c>
      <c r="AE20" s="229">
        <v>1</v>
      </c>
      <c r="AF20" s="232" t="str">
        <f>IFERROR(IF(OR(AND(AB20="Muy Baja",AD20="Leve"),AND(AB20="Muy Baja",AD20="Menor"),AND(AB20="Baja",AD20="Leve")),"Bajo",IF(OR(AND(AB20="Muy baja",AD20="Moderado"),AND(AB20="Baja",AD20="Menor"),AND(AB20="Baja",AD20="Moderado"),AND(AB20="Media",AD20="Leve"),AND(AB20="Media",AD20="Menor"),AND(AB20="Media",AD20="Moderado"),AND(AB20="Alta",AD20="Leve"),AND(AB20="Alta",AD20="Menor")),"Moderado",IF(OR(AND(AB20="Muy Baja",AD20="Mayor"),AND(AB20="Baja",AD20="Mayor"),AND(AB20="Media",AD20="Mayor"),AND(AB20="Alta",AD20="Moderado"),AND(AB20="Alta",AD20="Mayor"),AND(AB20="Muy Alta",AD20="Leve"),AND(AB20="Muy Alta",AD20="Menor"),AND(AB20="Muy Alta",AD20="Moderado"),AND(AB20="Muy Alta",AD20="Mayor")),"Alto",IF(OR(AND(AB20="Muy Baja",AD20="Catastrófico"),AND(AB20="Baja",AD20="Catastrófico"),AND(AB20="Media",AD20="Catastrófico"),AND(AB20="Alta",AD20="Catastrófico"),AND(AB20="Muy Alta",AD20="Catastrófico")),"Extremo","")))),"")</f>
        <v>Extremo</v>
      </c>
      <c r="AG20" s="228" t="s">
        <v>228</v>
      </c>
      <c r="AH20" s="233" t="s">
        <v>229</v>
      </c>
      <c r="AI20" s="233" t="s">
        <v>230</v>
      </c>
      <c r="AJ20" s="234">
        <v>44804</v>
      </c>
      <c r="AK20" s="234" t="s">
        <v>231</v>
      </c>
      <c r="AL20" s="235" t="s">
        <v>232</v>
      </c>
      <c r="AM20" s="236" t="s">
        <v>233</v>
      </c>
      <c r="AN20" s="236" t="s">
        <v>234</v>
      </c>
      <c r="AO20" s="237">
        <v>0</v>
      </c>
      <c r="AP20" s="236" t="s">
        <v>235</v>
      </c>
      <c r="AQ20" s="238" t="s">
        <v>236</v>
      </c>
    </row>
    <row r="21" spans="1:90" ht="57.75" customHeight="1" x14ac:dyDescent="0.25">
      <c r="A21" s="195"/>
      <c r="B21" s="175"/>
      <c r="C21" s="176"/>
      <c r="D21" s="219"/>
      <c r="E21" s="219"/>
      <c r="F21" s="177" t="s">
        <v>237</v>
      </c>
      <c r="G21" s="178"/>
      <c r="H21" s="179"/>
      <c r="I21" s="180"/>
      <c r="J21" s="220"/>
      <c r="K21" s="221"/>
      <c r="L21" s="222"/>
      <c r="M21" s="221">
        <v>0</v>
      </c>
      <c r="N21" s="220"/>
      <c r="O21" s="223"/>
      <c r="P21" s="224"/>
      <c r="Q21" s="225"/>
      <c r="R21" s="226">
        <v>2</v>
      </c>
      <c r="S21" s="181" t="s">
        <v>238</v>
      </c>
      <c r="T21" s="227" t="str">
        <f>IF(OR(U21="Preventivo",U21="Detectivo"),"Probabilidad",IF(U21="Correctivo","Impacto",""))</f>
        <v>Probabilidad</v>
      </c>
      <c r="U21" s="228" t="s">
        <v>239</v>
      </c>
      <c r="V21" s="228" t="s">
        <v>224</v>
      </c>
      <c r="W21" s="229" t="str">
        <f>IF(AND(U21="Preventivo",V21="Automático"),"50%",IF(AND(U21="Preventivo",V21="Manual"),"40%",IF(AND(U21="Detectivo",V21="Automático"),"40%",IF(AND(U21="Detectivo",V21="Manual"),"30%",IF(AND(U21="Correctivo",V21="Automático"),"35%",IF(AND(U21="Correctivo",V21="Manual"),"25%",""))))))</f>
        <v>30%</v>
      </c>
      <c r="X21" s="228" t="s">
        <v>225</v>
      </c>
      <c r="Y21" s="228" t="s">
        <v>226</v>
      </c>
      <c r="Z21" s="228" t="s">
        <v>227</v>
      </c>
      <c r="AA21" s="230">
        <v>0.252</v>
      </c>
      <c r="AB21" s="231" t="str">
        <f>IFERROR(IF(AA21="","",IF(AA21&lt;=0.2,"Muy Baja",IF(AA21&lt;=0.4,"Baja",IF(AA21&lt;=0.6,"Media",IF(AA21&lt;=0.8,"Alta","Muy Alta"))))),"")</f>
        <v>Baja</v>
      </c>
      <c r="AC21" s="229">
        <f>+AA21</f>
        <v>0.252</v>
      </c>
      <c r="AD21" s="231" t="str">
        <f>IFERROR(IF(AE21="","",IF(AE21&lt;=0.2,"Leve",IF(AE21&lt;=0.4,"Menor",IF(AE21&lt;=0.6,"Moderado",IF(AE21&lt;=0.8,"Mayor","Catastrófico"))))),"")</f>
        <v>Catastrófico</v>
      </c>
      <c r="AE21" s="229">
        <v>1</v>
      </c>
      <c r="AF21" s="232" t="str">
        <f>IFERROR(IF(OR(AND(AB21="Muy Baja",AD21="Leve"),AND(AB21="Muy Baja",AD21="Menor"),AND(AB21="Baja",AD21="Leve")),"Bajo",IF(OR(AND(AB21="Muy baja",AD21="Moderado"),AND(AB21="Baja",AD21="Menor"),AND(AB21="Baja",AD21="Moderado"),AND(AB21="Media",AD21="Leve"),AND(AB21="Media",AD21="Menor"),AND(AB21="Media",AD21="Moderado"),AND(AB21="Alta",AD21="Leve"),AND(AB21="Alta",AD21="Menor")),"Moderado",IF(OR(AND(AB21="Muy Baja",AD21="Mayor"),AND(AB21="Baja",AD21="Mayor"),AND(AB21="Media",AD21="Mayor"),AND(AB21="Alta",AD21="Moderado"),AND(AB21="Alta",AD21="Mayor"),AND(AB21="Muy Alta",AD21="Leve"),AND(AB21="Muy Alta",AD21="Menor"),AND(AB21="Muy Alta",AD21="Moderado"),AND(AB21="Muy Alta",AD21="Mayor")),"Alto",IF(OR(AND(AB21="Muy Baja",AD21="Catastrófico"),AND(AB21="Baja",AD21="Catastrófico"),AND(AB21="Media",AD21="Catastrófico"),AND(AB21="Alta",AD21="Catastrófico"),AND(AB21="Muy Alta",AD21="Catastrófico")),"Extremo","")))),"")</f>
        <v>Extremo</v>
      </c>
      <c r="AG21" s="228" t="s">
        <v>228</v>
      </c>
      <c r="AH21" s="233" t="s">
        <v>240</v>
      </c>
      <c r="AI21" s="233" t="s">
        <v>241</v>
      </c>
      <c r="AJ21" s="234">
        <v>44804</v>
      </c>
      <c r="AK21" s="234" t="s">
        <v>231</v>
      </c>
      <c r="AL21" s="235" t="s">
        <v>242</v>
      </c>
      <c r="AM21" s="236" t="s">
        <v>233</v>
      </c>
      <c r="AN21" s="236" t="s">
        <v>234</v>
      </c>
      <c r="AO21" s="237"/>
      <c r="AP21" s="236" t="s">
        <v>235</v>
      </c>
      <c r="AQ21" s="238" t="s">
        <v>243</v>
      </c>
    </row>
    <row r="22" spans="1:90" ht="48.75" customHeight="1" x14ac:dyDescent="0.25">
      <c r="A22" s="195">
        <v>2</v>
      </c>
      <c r="B22" s="196" t="s">
        <v>244</v>
      </c>
      <c r="C22" s="197" t="s">
        <v>245</v>
      </c>
      <c r="D22" s="197" t="s">
        <v>246</v>
      </c>
      <c r="E22" s="197" t="s">
        <v>247</v>
      </c>
      <c r="F22" s="181" t="s">
        <v>248</v>
      </c>
      <c r="G22" s="178" t="s">
        <v>249</v>
      </c>
      <c r="H22" s="179" t="s">
        <v>219</v>
      </c>
      <c r="I22" s="180" t="s">
        <v>127</v>
      </c>
      <c r="J22" s="220" t="str">
        <f>IF(I22&lt;=0,"",IF(I22="rara vez","Muy Baja",IF(I22="improbable","Baja",IF(I22="posible","Media",IF(I22="probable","Alta",IF(I22="casi seguro","Muy Alta"))))))</f>
        <v>Muy Baja</v>
      </c>
      <c r="K22" s="221">
        <f t="shared" ref="K22" si="1">IF(J22="","",IF(J22="Muy Baja",0.2,IF(J22="Baja",0.4,IF(J22="Media",0.6,IF(J22="Alta",0.8,IF(J22="Muy Alta",1,))))))</f>
        <v>0.2</v>
      </c>
      <c r="L22" s="222" t="s">
        <v>220</v>
      </c>
      <c r="M22" s="221">
        <v>0</v>
      </c>
      <c r="N22" s="221" t="s">
        <v>250</v>
      </c>
      <c r="O22" s="220" t="s">
        <v>129</v>
      </c>
      <c r="P22" s="221">
        <v>0.8</v>
      </c>
      <c r="Q22" s="239" t="s">
        <v>312</v>
      </c>
      <c r="R22" s="240">
        <v>1</v>
      </c>
      <c r="S22" s="181" t="s">
        <v>251</v>
      </c>
      <c r="T22" s="227" t="str">
        <f t="shared" ref="T22:T23" si="2">IF(OR(U22="Preventivo",U22="Detectivo"),"Probabilidad",IF(U22="Correctivo","Impacto",""))</f>
        <v>Probabilidad</v>
      </c>
      <c r="U22" s="228" t="s">
        <v>223</v>
      </c>
      <c r="V22" s="228" t="s">
        <v>224</v>
      </c>
      <c r="W22" s="229" t="str">
        <f t="shared" ref="W22:W23" si="3">IF(AND(U22="Preventivo",V22="Automático"),"50%",IF(AND(U22="Preventivo",V22="Manual"),"40%",IF(AND(U22="Detectivo",V22="Automático"),"40%",IF(AND(U22="Detectivo",V22="Manual"),"30%",IF(AND(U22="Correctivo",V22="Automático"),"35%",IF(AND(U22="Correctivo",V22="Manual"),"25%",""))))))</f>
        <v>40%</v>
      </c>
      <c r="X22" s="228" t="s">
        <v>225</v>
      </c>
      <c r="Y22" s="228" t="s">
        <v>226</v>
      </c>
      <c r="Z22" s="228" t="s">
        <v>227</v>
      </c>
      <c r="AA22" s="230">
        <v>0.24</v>
      </c>
      <c r="AB22" s="231" t="str">
        <f t="shared" ref="AB22:AB23" si="4">IFERROR(IF(AA22="","",IF(AA22&lt;=0.2,"Muy Baja",IF(AA22&lt;=0.4,"Baja",IF(AA22&lt;=0.6,"Media",IF(AA22&lt;=0.8,"Alta","Muy Alta"))))),"")</f>
        <v>Baja</v>
      </c>
      <c r="AC22" s="229">
        <f t="shared" ref="AC22:AC23" si="5">+AA22</f>
        <v>0.24</v>
      </c>
      <c r="AD22" s="231" t="str">
        <f t="shared" ref="AD22:AD23" si="6">IFERROR(IF(AE22="","",IF(AE22&lt;=0.2,"Leve",IF(AE22&lt;=0.4,"Menor",IF(AE22&lt;=0.6,"Moderado",IF(AE22&lt;=0.8,"Mayor","Catastrófico"))))),"")</f>
        <v>Mayor</v>
      </c>
      <c r="AE22" s="229">
        <v>0.8</v>
      </c>
      <c r="AF22" s="232" t="str">
        <f t="shared" ref="AF22:AF23" si="7">IFERROR(IF(OR(AND(AB22="Muy Baja",AD22="Leve"),AND(AB22="Muy Baja",AD22="Menor"),AND(AB22="Baja",AD22="Leve")),"Bajo",IF(OR(AND(AB22="Muy baja",AD22="Moderado"),AND(AB22="Baja",AD22="Menor"),AND(AB22="Baja",AD22="Moderado"),AND(AB22="Media",AD22="Leve"),AND(AB22="Media",AD22="Menor"),AND(AB22="Media",AD22="Moderado"),AND(AB22="Alta",AD22="Leve"),AND(AB22="Alta",AD22="Menor")),"Moderado",IF(OR(AND(AB22="Muy Baja",AD22="Mayor"),AND(AB22="Baja",AD22="Mayor"),AND(AB22="Media",AD22="Mayor"),AND(AB22="Alta",AD22="Moderado"),AND(AB22="Alta",AD22="Mayor"),AND(AB22="Muy Alta",AD22="Leve"),AND(AB22="Muy Alta",AD22="Menor"),AND(AB22="Muy Alta",AD22="Moderado"),AND(AB22="Muy Alta",AD22="Mayor")),"Alto",IF(OR(AND(AB22="Muy Baja",AD22="Catastrófico"),AND(AB22="Baja",AD22="Catastrófico"),AND(AB22="Media",AD22="Catastrófico"),AND(AB22="Alta",AD22="Catastrófico"),AND(AB22="Muy Alta",AD22="Catastrófico")),"Extremo","")))),"")</f>
        <v>Alto</v>
      </c>
      <c r="AG22" s="228" t="s">
        <v>228</v>
      </c>
      <c r="AH22" s="241" t="s">
        <v>252</v>
      </c>
      <c r="AI22" s="241" t="s">
        <v>253</v>
      </c>
      <c r="AJ22" s="242" t="s">
        <v>254</v>
      </c>
      <c r="AK22" s="234">
        <v>44895</v>
      </c>
      <c r="AL22" s="242" t="s">
        <v>255</v>
      </c>
      <c r="AM22" s="236" t="s">
        <v>233</v>
      </c>
      <c r="AN22" s="236" t="s">
        <v>234</v>
      </c>
      <c r="AO22" s="243">
        <v>0</v>
      </c>
      <c r="AP22" s="236" t="s">
        <v>235</v>
      </c>
      <c r="AQ22" s="244" t="s">
        <v>256</v>
      </c>
      <c r="AR22" s="192"/>
      <c r="AS22" s="193"/>
      <c r="AT22" s="194"/>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row>
    <row r="23" spans="1:90" ht="36" customHeight="1" x14ac:dyDescent="0.25">
      <c r="A23" s="195"/>
      <c r="B23" s="196"/>
      <c r="C23" s="197"/>
      <c r="D23" s="197"/>
      <c r="E23" s="197"/>
      <c r="F23" s="181" t="s">
        <v>257</v>
      </c>
      <c r="G23" s="178"/>
      <c r="H23" s="179"/>
      <c r="I23" s="180"/>
      <c r="J23" s="220"/>
      <c r="K23" s="221"/>
      <c r="L23" s="222"/>
      <c r="M23" s="221">
        <v>0</v>
      </c>
      <c r="N23" s="221"/>
      <c r="O23" s="220"/>
      <c r="P23" s="221"/>
      <c r="Q23" s="239"/>
      <c r="R23" s="181">
        <v>2</v>
      </c>
      <c r="S23" s="181" t="s">
        <v>258</v>
      </c>
      <c r="T23" s="227" t="str">
        <f t="shared" si="2"/>
        <v>Probabilidad</v>
      </c>
      <c r="U23" s="228" t="s">
        <v>223</v>
      </c>
      <c r="V23" s="228" t="s">
        <v>224</v>
      </c>
      <c r="W23" s="229" t="str">
        <f t="shared" si="3"/>
        <v>40%</v>
      </c>
      <c r="X23" s="228" t="s">
        <v>225</v>
      </c>
      <c r="Y23" s="228" t="s">
        <v>226</v>
      </c>
      <c r="Z23" s="228" t="s">
        <v>227</v>
      </c>
      <c r="AA23" s="230">
        <v>0.14399999999999999</v>
      </c>
      <c r="AB23" s="231" t="str">
        <f t="shared" si="4"/>
        <v>Muy Baja</v>
      </c>
      <c r="AC23" s="229">
        <f t="shared" si="5"/>
        <v>0.14399999999999999</v>
      </c>
      <c r="AD23" s="231" t="str">
        <f t="shared" si="6"/>
        <v>Mayor</v>
      </c>
      <c r="AE23" s="229">
        <v>0.8</v>
      </c>
      <c r="AF23" s="232" t="str">
        <f t="shared" si="7"/>
        <v>Alto</v>
      </c>
      <c r="AG23" s="228" t="s">
        <v>228</v>
      </c>
      <c r="AH23" s="241" t="s">
        <v>259</v>
      </c>
      <c r="AI23" s="241" t="s">
        <v>260</v>
      </c>
      <c r="AJ23" s="242">
        <v>44926</v>
      </c>
      <c r="AK23" s="234">
        <v>44895</v>
      </c>
      <c r="AL23" s="235" t="s">
        <v>261</v>
      </c>
      <c r="AM23" s="236" t="s">
        <v>233</v>
      </c>
      <c r="AN23" s="236" t="s">
        <v>234</v>
      </c>
      <c r="AO23" s="243">
        <v>0</v>
      </c>
      <c r="AP23" s="236" t="s">
        <v>235</v>
      </c>
      <c r="AQ23" s="238" t="s">
        <v>262</v>
      </c>
      <c r="AR23" s="192"/>
      <c r="AS23" s="193"/>
      <c r="AT23" s="194"/>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1"/>
      <c r="BZ23" s="101"/>
      <c r="CA23" s="101"/>
      <c r="CB23" s="101"/>
      <c r="CC23" s="101"/>
      <c r="CD23" s="101"/>
      <c r="CE23" s="101"/>
      <c r="CF23" s="101"/>
      <c r="CG23" s="101"/>
      <c r="CH23" s="101"/>
      <c r="CI23" s="101"/>
      <c r="CJ23" s="101"/>
      <c r="CK23" s="101"/>
      <c r="CL23" s="101"/>
    </row>
    <row r="24" spans="1:90" ht="46.5" customHeight="1" x14ac:dyDescent="0.25">
      <c r="A24" s="195"/>
      <c r="B24" s="196"/>
      <c r="C24" s="197"/>
      <c r="D24" s="197"/>
      <c r="E24" s="197"/>
      <c r="F24" s="202"/>
      <c r="G24" s="178"/>
      <c r="H24" s="179"/>
      <c r="I24" s="180"/>
      <c r="J24" s="220"/>
      <c r="K24" s="221"/>
      <c r="L24" s="222"/>
      <c r="M24" s="222"/>
      <c r="N24" s="221"/>
      <c r="O24" s="220"/>
      <c r="P24" s="221"/>
      <c r="Q24" s="239"/>
      <c r="R24" s="240">
        <v>3</v>
      </c>
      <c r="S24" s="181"/>
      <c r="T24" s="227"/>
      <c r="U24" s="228"/>
      <c r="V24" s="228"/>
      <c r="W24" s="229"/>
      <c r="X24" s="228"/>
      <c r="Y24" s="228"/>
      <c r="Z24" s="228"/>
      <c r="AA24" s="230"/>
      <c r="AB24" s="231"/>
      <c r="AC24" s="229"/>
      <c r="AD24" s="231"/>
      <c r="AE24" s="229"/>
      <c r="AF24" s="232"/>
      <c r="AG24" s="228"/>
      <c r="AH24" s="241"/>
      <c r="AI24" s="241"/>
      <c r="AJ24" s="242"/>
      <c r="AK24" s="234"/>
      <c r="AL24" s="235"/>
      <c r="AM24" s="236"/>
      <c r="AN24" s="236"/>
      <c r="AO24" s="245"/>
      <c r="AP24" s="236"/>
      <c r="AQ24" s="238"/>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1"/>
      <c r="CI24" s="101"/>
      <c r="CJ24" s="101"/>
      <c r="CK24" s="101"/>
      <c r="CL24" s="101"/>
    </row>
    <row r="25" spans="1:90" ht="66" customHeight="1" x14ac:dyDescent="0.25">
      <c r="A25" s="195"/>
      <c r="B25" s="196"/>
      <c r="C25" s="197"/>
      <c r="D25" s="197"/>
      <c r="E25" s="197"/>
      <c r="F25" s="202"/>
      <c r="G25" s="178"/>
      <c r="H25" s="179"/>
      <c r="I25" s="180"/>
      <c r="J25" s="220"/>
      <c r="K25" s="221"/>
      <c r="L25" s="222"/>
      <c r="M25" s="222"/>
      <c r="N25" s="221"/>
      <c r="O25" s="220"/>
      <c r="P25" s="221"/>
      <c r="Q25" s="239"/>
      <c r="R25" s="181">
        <v>4</v>
      </c>
      <c r="S25" s="181"/>
      <c r="T25" s="227"/>
      <c r="U25" s="228"/>
      <c r="V25" s="228"/>
      <c r="W25" s="229"/>
      <c r="X25" s="228"/>
      <c r="Y25" s="228"/>
      <c r="Z25" s="228"/>
      <c r="AA25" s="230"/>
      <c r="AB25" s="231"/>
      <c r="AC25" s="229"/>
      <c r="AD25" s="231"/>
      <c r="AE25" s="229"/>
      <c r="AF25" s="232"/>
      <c r="AG25" s="228"/>
      <c r="AH25" s="241"/>
      <c r="AI25" s="241"/>
      <c r="AJ25" s="242"/>
      <c r="AK25" s="234"/>
      <c r="AL25" s="234"/>
      <c r="AM25" s="236"/>
      <c r="AN25" s="236"/>
      <c r="AO25" s="246"/>
      <c r="AP25" s="236"/>
      <c r="AQ25" s="247"/>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row>
    <row r="26" spans="1:90" s="43" customFormat="1" ht="71.25" customHeight="1" x14ac:dyDescent="0.25">
      <c r="A26" s="195"/>
      <c r="B26" s="196"/>
      <c r="C26" s="197"/>
      <c r="D26" s="197"/>
      <c r="E26" s="197"/>
      <c r="F26" s="202"/>
      <c r="G26" s="178"/>
      <c r="H26" s="179"/>
      <c r="I26" s="180"/>
      <c r="J26" s="220"/>
      <c r="K26" s="221"/>
      <c r="L26" s="222"/>
      <c r="M26" s="222"/>
      <c r="N26" s="221"/>
      <c r="O26" s="220"/>
      <c r="P26" s="221"/>
      <c r="Q26" s="239"/>
      <c r="R26" s="240">
        <v>5</v>
      </c>
      <c r="S26" s="181"/>
      <c r="T26" s="227"/>
      <c r="U26" s="228"/>
      <c r="V26" s="228"/>
      <c r="W26" s="229"/>
      <c r="X26" s="228"/>
      <c r="Y26" s="228"/>
      <c r="Z26" s="228"/>
      <c r="AA26" s="230"/>
      <c r="AB26" s="231"/>
      <c r="AC26" s="229"/>
      <c r="AD26" s="231"/>
      <c r="AE26" s="229"/>
      <c r="AF26" s="232"/>
      <c r="AG26" s="228"/>
      <c r="AH26" s="241"/>
      <c r="AI26" s="241"/>
      <c r="AJ26" s="242"/>
      <c r="AK26" s="234"/>
      <c r="AL26" s="234"/>
      <c r="AM26" s="236"/>
      <c r="AN26" s="236"/>
      <c r="AO26" s="246"/>
      <c r="AP26" s="236"/>
      <c r="AQ26" s="247"/>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row>
    <row r="27" spans="1:90" ht="40.5" customHeight="1" x14ac:dyDescent="0.25">
      <c r="A27" s="195"/>
      <c r="B27" s="196"/>
      <c r="C27" s="197"/>
      <c r="D27" s="197"/>
      <c r="E27" s="197"/>
      <c r="F27" s="202"/>
      <c r="G27" s="178"/>
      <c r="H27" s="179"/>
      <c r="I27" s="180"/>
      <c r="J27" s="220"/>
      <c r="K27" s="221"/>
      <c r="L27" s="222"/>
      <c r="M27" s="222"/>
      <c r="N27" s="221"/>
      <c r="O27" s="220"/>
      <c r="P27" s="221"/>
      <c r="Q27" s="239"/>
      <c r="R27" s="240">
        <v>6</v>
      </c>
      <c r="S27" s="181"/>
      <c r="T27" s="227"/>
      <c r="U27" s="228"/>
      <c r="V27" s="228"/>
      <c r="W27" s="229"/>
      <c r="X27" s="228"/>
      <c r="Y27" s="228"/>
      <c r="Z27" s="228"/>
      <c r="AA27" s="230"/>
      <c r="AB27" s="231"/>
      <c r="AC27" s="229"/>
      <c r="AD27" s="231"/>
      <c r="AE27" s="229"/>
      <c r="AF27" s="232"/>
      <c r="AG27" s="228"/>
      <c r="AH27" s="241"/>
      <c r="AI27" s="241"/>
      <c r="AJ27" s="242"/>
      <c r="AK27" s="234"/>
      <c r="AL27" s="234"/>
      <c r="AM27" s="236"/>
      <c r="AN27" s="236"/>
      <c r="AO27" s="246"/>
      <c r="AP27" s="236"/>
      <c r="AQ27" s="247"/>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c r="CC27" s="101"/>
      <c r="CD27" s="101"/>
      <c r="CE27" s="101"/>
      <c r="CF27" s="101"/>
      <c r="CG27" s="101"/>
      <c r="CH27" s="101"/>
      <c r="CI27" s="101"/>
      <c r="CJ27" s="101"/>
      <c r="CK27" s="101"/>
      <c r="CL27" s="101"/>
    </row>
    <row r="28" spans="1:90" ht="44.25" customHeight="1" x14ac:dyDescent="0.25">
      <c r="A28" s="195">
        <v>3</v>
      </c>
      <c r="B28" s="196" t="s">
        <v>244</v>
      </c>
      <c r="C28" s="198" t="s">
        <v>313</v>
      </c>
      <c r="D28" s="198" t="s">
        <v>263</v>
      </c>
      <c r="E28" s="197" t="s">
        <v>264</v>
      </c>
      <c r="F28" s="181" t="s">
        <v>248</v>
      </c>
      <c r="G28" s="178" t="s">
        <v>265</v>
      </c>
      <c r="H28" s="179" t="s">
        <v>219</v>
      </c>
      <c r="I28" s="180" t="s">
        <v>127</v>
      </c>
      <c r="J28" s="220" t="str">
        <f>IF(I28&lt;=0,"",IF(I28="rara vez","Muy Baja",IF(I28="improbable","Baja",IF(I28="posible","Media",IF(I28="probable","Alta",IF(I28="casi seguro","Muy Alta"))))))</f>
        <v>Muy Baja</v>
      </c>
      <c r="K28" s="221">
        <v>0.2</v>
      </c>
      <c r="L28" s="221" t="s">
        <v>220</v>
      </c>
      <c r="M28" s="222"/>
      <c r="N28" s="221" t="s">
        <v>310</v>
      </c>
      <c r="O28" s="248" t="s">
        <v>129</v>
      </c>
      <c r="P28" s="221">
        <v>0.8</v>
      </c>
      <c r="Q28" s="249" t="s">
        <v>312</v>
      </c>
      <c r="R28" s="226">
        <v>1</v>
      </c>
      <c r="S28" s="181" t="s">
        <v>266</v>
      </c>
      <c r="T28" s="227" t="str">
        <f t="shared" ref="T28:T30" si="8">IF(OR(U28="Preventivo",U28="Detectivo"),"Probabilidad",IF(U28="Correctivo","Impacto",""))</f>
        <v>Probabilidad</v>
      </c>
      <c r="U28" s="228" t="s">
        <v>239</v>
      </c>
      <c r="V28" s="228" t="s">
        <v>224</v>
      </c>
      <c r="W28" s="229" t="str">
        <f t="shared" ref="W28:W30" si="9">IF(AND(U28="Preventivo",V28="Automático"),"50%",IF(AND(U28="Preventivo",V28="Manual"),"40%",IF(AND(U28="Detectivo",V28="Automático"),"40%",IF(AND(U28="Detectivo",V28="Manual"),"30%",IF(AND(U28="Correctivo",V28="Automático"),"35%",IF(AND(U28="Correctivo",V28="Manual"),"25%",""))))))</f>
        <v>30%</v>
      </c>
      <c r="X28" s="228" t="s">
        <v>225</v>
      </c>
      <c r="Y28" s="228" t="s">
        <v>226</v>
      </c>
      <c r="Z28" s="228" t="s">
        <v>227</v>
      </c>
      <c r="AA28" s="230">
        <v>0.28000000000000003</v>
      </c>
      <c r="AB28" s="231" t="str">
        <f t="shared" ref="AB28:AB30" si="10">IFERROR(IF(AA28="","",IF(AA28&lt;=0.2,"Muy Baja",IF(AA28&lt;=0.4,"Baja",IF(AA28&lt;=0.6,"Media",IF(AA28&lt;=0.8,"Alta","Muy Alta"))))),"")</f>
        <v>Baja</v>
      </c>
      <c r="AC28" s="229">
        <f t="shared" ref="AC28:AC30" si="11">+AA28</f>
        <v>0.28000000000000003</v>
      </c>
      <c r="AD28" s="231" t="str">
        <f t="shared" ref="AD28:AD30" si="12">IFERROR(IF(AE28="","",IF(AE28&lt;=0.2,"Leve",IF(AE28&lt;=0.4,"Menor",IF(AE28&lt;=0.6,"Moderado",IF(AE28&lt;=0.8,"Mayor","Catastrófico"))))),"")</f>
        <v>Mayor</v>
      </c>
      <c r="AE28" s="229">
        <v>0.8</v>
      </c>
      <c r="AF28" s="232" t="str">
        <f t="shared" ref="AF28:AF30" si="13">IFERROR(IF(OR(AND(AB28="Muy Baja",AD28="Leve"),AND(AB28="Muy Baja",AD28="Menor"),AND(AB28="Baja",AD28="Leve")),"Bajo",IF(OR(AND(AB28="Muy baja",AD28="Moderado"),AND(AB28="Baja",AD28="Menor"),AND(AB28="Baja",AD28="Moderado"),AND(AB28="Media",AD28="Leve"),AND(AB28="Media",AD28="Menor"),AND(AB28="Media",AD28="Moderado"),AND(AB28="Alta",AD28="Leve"),AND(AB28="Alta",AD28="Menor")),"Moderado",IF(OR(AND(AB28="Muy Baja",AD28="Mayor"),AND(AB28="Baja",AD28="Mayor"),AND(AB28="Media",AD28="Mayor"),AND(AB28="Alta",AD28="Moderado"),AND(AB28="Alta",AD28="Mayor"),AND(AB28="Muy Alta",AD28="Leve"),AND(AB28="Muy Alta",AD28="Menor"),AND(AB28="Muy Alta",AD28="Moderado"),AND(AB28="Muy Alta",AD28="Mayor")),"Alto",IF(OR(AND(AB28="Muy Baja",AD28="Catastrófico"),AND(AB28="Baja",AD28="Catastrófico"),AND(AB28="Media",AD28="Catastrófico"),AND(AB28="Alta",AD28="Catastrófico"),AND(AB28="Muy Alta",AD28="Catastrófico")),"Extremo","")))),"")</f>
        <v>Alto</v>
      </c>
      <c r="AG28" s="228" t="s">
        <v>228</v>
      </c>
      <c r="AH28" s="241" t="s">
        <v>267</v>
      </c>
      <c r="AI28" s="241" t="s">
        <v>268</v>
      </c>
      <c r="AJ28" s="250">
        <v>44824</v>
      </c>
      <c r="AK28" s="234">
        <v>44895</v>
      </c>
      <c r="AL28" s="242" t="s">
        <v>269</v>
      </c>
      <c r="AM28" s="236" t="s">
        <v>233</v>
      </c>
      <c r="AN28" s="236" t="s">
        <v>234</v>
      </c>
      <c r="AO28" s="251">
        <v>0</v>
      </c>
      <c r="AP28" s="236" t="s">
        <v>235</v>
      </c>
      <c r="AQ28" s="244" t="s">
        <v>270</v>
      </c>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01"/>
      <c r="CH28" s="101"/>
      <c r="CI28" s="101"/>
      <c r="CJ28" s="101"/>
      <c r="CK28" s="101"/>
      <c r="CL28" s="101"/>
    </row>
    <row r="29" spans="1:90" s="43" customFormat="1" ht="149.25" customHeight="1" x14ac:dyDescent="0.25">
      <c r="A29" s="195"/>
      <c r="B29" s="196"/>
      <c r="C29" s="198"/>
      <c r="D29" s="198"/>
      <c r="E29" s="197"/>
      <c r="F29" s="181" t="s">
        <v>257</v>
      </c>
      <c r="G29" s="178"/>
      <c r="H29" s="179"/>
      <c r="I29" s="180"/>
      <c r="J29" s="220"/>
      <c r="K29" s="252"/>
      <c r="L29" s="221"/>
      <c r="M29" s="199"/>
      <c r="N29" s="221"/>
      <c r="O29" s="248"/>
      <c r="P29" s="221"/>
      <c r="Q29" s="249"/>
      <c r="R29" s="253">
        <v>2</v>
      </c>
      <c r="S29" s="181" t="s">
        <v>271</v>
      </c>
      <c r="T29" s="227" t="str">
        <f t="shared" si="8"/>
        <v>Probabilidad</v>
      </c>
      <c r="U29" s="228" t="s">
        <v>239</v>
      </c>
      <c r="V29" s="228" t="s">
        <v>224</v>
      </c>
      <c r="W29" s="229" t="str">
        <f t="shared" si="9"/>
        <v>30%</v>
      </c>
      <c r="X29" s="228" t="s">
        <v>225</v>
      </c>
      <c r="Y29" s="228" t="s">
        <v>226</v>
      </c>
      <c r="Z29" s="228" t="s">
        <v>227</v>
      </c>
      <c r="AA29" s="230">
        <v>0.19600000000000001</v>
      </c>
      <c r="AB29" s="231" t="str">
        <f t="shared" si="10"/>
        <v>Muy Baja</v>
      </c>
      <c r="AC29" s="229">
        <f t="shared" si="11"/>
        <v>0.19600000000000001</v>
      </c>
      <c r="AD29" s="231" t="str">
        <f t="shared" si="12"/>
        <v>Mayor</v>
      </c>
      <c r="AE29" s="229">
        <f t="shared" ref="AE29" si="14">IFERROR(IF(AND(T28="Impacto",T29="Impacto"),(AE28-(+AE28*W29)),IF(T29="Impacto",(P28-(+P28*W29)),IF(T29="Probabilidad",AE28,""))),"")</f>
        <v>0.8</v>
      </c>
      <c r="AF29" s="232" t="str">
        <f t="shared" si="13"/>
        <v>Alto</v>
      </c>
      <c r="AG29" s="228"/>
      <c r="AH29" s="241"/>
      <c r="AI29" s="241"/>
      <c r="AJ29" s="250"/>
      <c r="AK29" s="234"/>
      <c r="AL29" s="234"/>
      <c r="AM29" s="236"/>
      <c r="AN29" s="236"/>
      <c r="AO29" s="236"/>
      <c r="AP29" s="236"/>
      <c r="AQ29" s="247"/>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01"/>
      <c r="CG29" s="101"/>
      <c r="CH29" s="101"/>
      <c r="CI29" s="101"/>
      <c r="CJ29" s="101"/>
      <c r="CK29" s="101"/>
      <c r="CL29" s="101"/>
    </row>
    <row r="30" spans="1:90" ht="84" customHeight="1" x14ac:dyDescent="0.25">
      <c r="A30" s="201">
        <v>4</v>
      </c>
      <c r="B30" s="196" t="s">
        <v>272</v>
      </c>
      <c r="C30" s="198" t="s">
        <v>313</v>
      </c>
      <c r="D30" s="198" t="s">
        <v>273</v>
      </c>
      <c r="E30" s="198" t="s">
        <v>274</v>
      </c>
      <c r="F30" s="177" t="s">
        <v>275</v>
      </c>
      <c r="G30" s="178" t="s">
        <v>276</v>
      </c>
      <c r="H30" s="179" t="s">
        <v>219</v>
      </c>
      <c r="I30" s="180" t="s">
        <v>127</v>
      </c>
      <c r="J30" s="220" t="str">
        <f>IF(I30&lt;=0,"",IF(I30="rara vez","Muy Baja",IF(I30="improbable","Baja",IF(I30="posible","Media",IF(I30="probable","Alta",IF(I30="casi seguro","Muy Alta"))))))</f>
        <v>Muy Baja</v>
      </c>
      <c r="K30" s="221">
        <f t="shared" ref="K30" si="15">IF(J30="","",IF(J30="Muy Baja",0.2,IF(J30="Baja",0.4,IF(J30="Media",0.6,IF(J30="Alta",0.8,IF(J30="Muy Alta",1,))))))</f>
        <v>0.2</v>
      </c>
      <c r="L30" s="222" t="s">
        <v>220</v>
      </c>
      <c r="M30" s="221" t="s">
        <v>277</v>
      </c>
      <c r="N30" s="220" t="s">
        <v>314</v>
      </c>
      <c r="O30" s="256" t="s">
        <v>129</v>
      </c>
      <c r="P30" s="221">
        <v>0.8</v>
      </c>
      <c r="Q30" s="257" t="s">
        <v>312</v>
      </c>
      <c r="R30" s="226">
        <v>1</v>
      </c>
      <c r="S30" s="181" t="s">
        <v>278</v>
      </c>
      <c r="T30" s="227" t="str">
        <f t="shared" si="8"/>
        <v>Probabilidad</v>
      </c>
      <c r="U30" s="228" t="s">
        <v>239</v>
      </c>
      <c r="V30" s="228" t="s">
        <v>224</v>
      </c>
      <c r="W30" s="229" t="str">
        <f t="shared" si="9"/>
        <v>30%</v>
      </c>
      <c r="X30" s="228" t="s">
        <v>225</v>
      </c>
      <c r="Y30" s="228" t="s">
        <v>226</v>
      </c>
      <c r="Z30" s="228" t="s">
        <v>227</v>
      </c>
      <c r="AA30" s="230">
        <v>0.42</v>
      </c>
      <c r="AB30" s="231" t="str">
        <f t="shared" si="10"/>
        <v>Media</v>
      </c>
      <c r="AC30" s="229">
        <f t="shared" si="11"/>
        <v>0.42</v>
      </c>
      <c r="AD30" s="231" t="str">
        <f t="shared" si="12"/>
        <v>Mayor</v>
      </c>
      <c r="AE30" s="229">
        <f t="shared" ref="AE30" si="16">IFERROR(IF(T30="Impacto",(P30-(+P30*W30)),IF(T30="Probabilidad",P30,"")),"")</f>
        <v>0.8</v>
      </c>
      <c r="AF30" s="232" t="str">
        <f t="shared" si="13"/>
        <v>Alto</v>
      </c>
      <c r="AG30" s="228" t="s">
        <v>228</v>
      </c>
      <c r="AH30" s="233" t="s">
        <v>279</v>
      </c>
      <c r="AI30" s="233" t="s">
        <v>280</v>
      </c>
      <c r="AJ30" s="234" t="s">
        <v>281</v>
      </c>
      <c r="AK30" s="234">
        <v>44895</v>
      </c>
      <c r="AL30" s="235" t="s">
        <v>282</v>
      </c>
      <c r="AM30" s="236" t="s">
        <v>233</v>
      </c>
      <c r="AN30" s="236" t="s">
        <v>234</v>
      </c>
      <c r="AO30" s="251">
        <v>0</v>
      </c>
      <c r="AP30" s="236" t="s">
        <v>235</v>
      </c>
      <c r="AQ30" s="238" t="s">
        <v>283</v>
      </c>
    </row>
    <row r="31" spans="1:90" ht="82.5" customHeight="1" x14ac:dyDescent="0.25">
      <c r="A31" s="201"/>
      <c r="B31" s="196"/>
      <c r="C31" s="198"/>
      <c r="D31" s="198"/>
      <c r="E31" s="198"/>
      <c r="F31" s="176" t="s">
        <v>284</v>
      </c>
      <c r="G31" s="178"/>
      <c r="H31" s="179"/>
      <c r="I31" s="180"/>
      <c r="J31" s="220"/>
      <c r="K31" s="221"/>
      <c r="L31" s="222"/>
      <c r="M31" s="221">
        <v>0</v>
      </c>
      <c r="N31" s="220"/>
      <c r="O31" s="256"/>
      <c r="P31" s="221"/>
      <c r="Q31" s="257"/>
      <c r="R31" s="226">
        <v>2</v>
      </c>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236"/>
      <c r="AQ31" s="247"/>
    </row>
    <row r="32" spans="1:90" ht="42" customHeight="1" x14ac:dyDescent="0.25">
      <c r="A32" s="201"/>
      <c r="B32" s="196"/>
      <c r="C32" s="198"/>
      <c r="D32" s="198"/>
      <c r="E32" s="198"/>
      <c r="F32" s="176"/>
      <c r="G32" s="178"/>
      <c r="H32" s="179"/>
      <c r="I32" s="180"/>
      <c r="J32" s="220"/>
      <c r="K32" s="221"/>
      <c r="L32" s="222"/>
      <c r="M32" s="221">
        <v>0</v>
      </c>
      <c r="N32" s="220"/>
      <c r="O32" s="256"/>
      <c r="P32" s="221"/>
      <c r="Q32" s="257"/>
      <c r="R32" s="226">
        <v>3</v>
      </c>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236"/>
      <c r="AQ32" s="247"/>
    </row>
    <row r="33" spans="1:92" s="44" customFormat="1" ht="39.75" customHeight="1" x14ac:dyDescent="0.25">
      <c r="A33" s="201"/>
      <c r="B33" s="196"/>
      <c r="C33" s="198"/>
      <c r="D33" s="198"/>
      <c r="E33" s="198"/>
      <c r="F33" s="176"/>
      <c r="G33" s="178"/>
      <c r="H33" s="179"/>
      <c r="I33" s="180"/>
      <c r="J33" s="220"/>
      <c r="K33" s="221"/>
      <c r="L33" s="222"/>
      <c r="M33" s="221">
        <v>0</v>
      </c>
      <c r="N33" s="220"/>
      <c r="O33" s="256"/>
      <c r="P33" s="221"/>
      <c r="Q33" s="257"/>
      <c r="R33" s="226">
        <v>4</v>
      </c>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236"/>
      <c r="AQ33" s="247"/>
      <c r="AR33" s="267"/>
      <c r="AS33" s="267"/>
      <c r="AT33" s="267"/>
      <c r="AU33" s="267"/>
      <c r="AV33" s="267"/>
      <c r="AW33" s="267"/>
      <c r="AX33" s="267"/>
      <c r="AY33" s="267"/>
      <c r="AZ33" s="267"/>
      <c r="BA33" s="267"/>
      <c r="BB33" s="267"/>
      <c r="BC33" s="267"/>
      <c r="BD33" s="267"/>
      <c r="BE33" s="267"/>
      <c r="BF33" s="267"/>
      <c r="BG33" s="267"/>
      <c r="BH33" s="267"/>
      <c r="BI33" s="267"/>
      <c r="BJ33" s="267"/>
      <c r="BK33" s="267"/>
      <c r="BL33" s="267"/>
      <c r="BM33" s="267"/>
      <c r="BN33" s="267"/>
      <c r="BO33" s="267"/>
      <c r="BP33" s="267"/>
      <c r="BQ33" s="267"/>
      <c r="BR33" s="267"/>
      <c r="BS33" s="267"/>
      <c r="BT33" s="267"/>
      <c r="BU33" s="267"/>
      <c r="BV33" s="267"/>
      <c r="BW33" s="267"/>
      <c r="BX33" s="267"/>
      <c r="BY33" s="267"/>
      <c r="BZ33" s="267"/>
      <c r="CA33" s="267"/>
      <c r="CB33" s="267"/>
      <c r="CC33" s="267"/>
      <c r="CD33" s="267"/>
      <c r="CE33" s="267"/>
      <c r="CF33" s="267"/>
      <c r="CG33" s="267"/>
      <c r="CH33" s="267"/>
      <c r="CI33" s="267"/>
      <c r="CJ33" s="267"/>
      <c r="CK33" s="267"/>
      <c r="CL33" s="267"/>
      <c r="CM33" s="267"/>
      <c r="CN33" s="267"/>
    </row>
    <row r="34" spans="1:92" s="44" customFormat="1" ht="30.75" customHeight="1" x14ac:dyDescent="0.25">
      <c r="A34" s="201"/>
      <c r="B34" s="196"/>
      <c r="C34" s="198"/>
      <c r="D34" s="198"/>
      <c r="E34" s="198"/>
      <c r="F34" s="176"/>
      <c r="G34" s="178"/>
      <c r="H34" s="179"/>
      <c r="I34" s="180"/>
      <c r="J34" s="220"/>
      <c r="K34" s="221"/>
      <c r="L34" s="222"/>
      <c r="M34" s="221">
        <v>0</v>
      </c>
      <c r="N34" s="220"/>
      <c r="O34" s="256"/>
      <c r="P34" s="221"/>
      <c r="Q34" s="257"/>
      <c r="R34" s="226">
        <v>5</v>
      </c>
      <c r="S34" s="181"/>
      <c r="T34" s="227"/>
      <c r="U34" s="228"/>
      <c r="V34" s="228"/>
      <c r="W34" s="229"/>
      <c r="X34" s="228"/>
      <c r="Y34" s="228"/>
      <c r="Z34" s="228"/>
      <c r="AA34" s="230"/>
      <c r="AB34" s="231"/>
      <c r="AC34" s="229"/>
      <c r="AD34" s="231"/>
      <c r="AE34" s="229"/>
      <c r="AF34" s="232"/>
      <c r="AG34" s="228"/>
      <c r="AH34" s="241"/>
      <c r="AI34" s="241"/>
      <c r="AJ34" s="250"/>
      <c r="AK34" s="234"/>
      <c r="AL34" s="234"/>
      <c r="AM34" s="236"/>
      <c r="AN34" s="236"/>
      <c r="AO34" s="236"/>
      <c r="AP34" s="236"/>
      <c r="AQ34" s="247"/>
      <c r="AR34" s="267"/>
      <c r="AS34" s="267"/>
      <c r="AT34" s="267"/>
      <c r="AU34" s="267"/>
      <c r="AV34" s="267"/>
      <c r="AW34" s="267"/>
      <c r="AX34" s="267"/>
      <c r="AY34" s="267"/>
      <c r="AZ34" s="267"/>
      <c r="BA34" s="267"/>
      <c r="BB34" s="267"/>
      <c r="BC34" s="267"/>
      <c r="BD34" s="267"/>
      <c r="BE34" s="267"/>
      <c r="BF34" s="267"/>
      <c r="BG34" s="267"/>
      <c r="BH34" s="267"/>
      <c r="BI34" s="267"/>
      <c r="BJ34" s="267"/>
      <c r="BK34" s="267"/>
      <c r="BL34" s="267"/>
      <c r="BM34" s="267"/>
      <c r="BN34" s="267"/>
      <c r="BO34" s="267"/>
      <c r="BP34" s="267"/>
      <c r="BQ34" s="267"/>
      <c r="BR34" s="267"/>
      <c r="BS34" s="267"/>
      <c r="BT34" s="267"/>
      <c r="BU34" s="267"/>
      <c r="BV34" s="267"/>
      <c r="BW34" s="267"/>
      <c r="BX34" s="267"/>
      <c r="BY34" s="267"/>
      <c r="BZ34" s="267"/>
      <c r="CA34" s="267"/>
      <c r="CB34" s="267"/>
      <c r="CC34" s="267"/>
      <c r="CD34" s="267"/>
      <c r="CE34" s="267"/>
      <c r="CF34" s="267"/>
      <c r="CG34" s="267"/>
      <c r="CH34" s="267"/>
      <c r="CI34" s="267"/>
      <c r="CJ34" s="267"/>
      <c r="CK34" s="267"/>
      <c r="CL34" s="267"/>
      <c r="CM34" s="267"/>
      <c r="CN34" s="267"/>
    </row>
    <row r="35" spans="1:92" s="43" customFormat="1" ht="51.75" customHeight="1" x14ac:dyDescent="0.25">
      <c r="A35" s="201"/>
      <c r="B35" s="196"/>
      <c r="C35" s="198"/>
      <c r="D35" s="198"/>
      <c r="E35" s="198"/>
      <c r="F35" s="176"/>
      <c r="G35" s="178"/>
      <c r="H35" s="179"/>
      <c r="I35" s="180"/>
      <c r="J35" s="220"/>
      <c r="K35" s="221"/>
      <c r="L35" s="222"/>
      <c r="M35" s="221">
        <v>0</v>
      </c>
      <c r="N35" s="220"/>
      <c r="O35" s="256"/>
      <c r="P35" s="221"/>
      <c r="Q35" s="257"/>
      <c r="R35" s="226">
        <v>6</v>
      </c>
      <c r="S35" s="181"/>
      <c r="T35" s="227"/>
      <c r="U35" s="228"/>
      <c r="V35" s="228"/>
      <c r="W35" s="229"/>
      <c r="X35" s="228"/>
      <c r="Y35" s="228"/>
      <c r="Z35" s="228"/>
      <c r="AA35" s="230"/>
      <c r="AB35" s="231"/>
      <c r="AC35" s="229"/>
      <c r="AD35" s="231"/>
      <c r="AE35" s="229"/>
      <c r="AF35" s="232"/>
      <c r="AG35" s="228"/>
      <c r="AH35" s="233"/>
      <c r="AI35" s="233"/>
      <c r="AJ35" s="234"/>
      <c r="AK35" s="234"/>
      <c r="AL35" s="235"/>
      <c r="AM35" s="236"/>
      <c r="AN35" s="236"/>
      <c r="AO35" s="251"/>
      <c r="AP35" s="236"/>
      <c r="AQ35" s="238"/>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01"/>
      <c r="BS35" s="101"/>
      <c r="BT35" s="101"/>
      <c r="BU35" s="101"/>
      <c r="BV35" s="101"/>
      <c r="BW35" s="101"/>
      <c r="BX35" s="101"/>
      <c r="BY35" s="101"/>
      <c r="BZ35" s="101"/>
      <c r="CA35" s="101"/>
      <c r="CB35" s="101"/>
      <c r="CC35" s="101"/>
      <c r="CD35" s="101"/>
      <c r="CE35" s="101"/>
      <c r="CF35" s="101"/>
      <c r="CG35" s="101"/>
      <c r="CH35" s="101"/>
      <c r="CI35" s="101"/>
      <c r="CJ35" s="101"/>
      <c r="CK35" s="101"/>
      <c r="CL35" s="101"/>
      <c r="CM35" s="101"/>
      <c r="CN35" s="101"/>
    </row>
    <row r="36" spans="1:92" ht="76.5" customHeight="1" x14ac:dyDescent="0.25">
      <c r="A36" s="201">
        <v>5</v>
      </c>
      <c r="B36" s="196" t="s">
        <v>272</v>
      </c>
      <c r="C36" s="176" t="s">
        <v>313</v>
      </c>
      <c r="D36" s="198" t="s">
        <v>285</v>
      </c>
      <c r="E36" s="176" t="s">
        <v>286</v>
      </c>
      <c r="F36" s="177" t="s">
        <v>287</v>
      </c>
      <c r="G36" s="177" t="s">
        <v>288</v>
      </c>
      <c r="H36" s="258" t="s">
        <v>219</v>
      </c>
      <c r="I36" s="179" t="s">
        <v>127</v>
      </c>
      <c r="J36" s="259" t="s">
        <v>315</v>
      </c>
      <c r="K36" s="260">
        <v>0.2</v>
      </c>
      <c r="L36" s="221" t="s">
        <v>220</v>
      </c>
      <c r="M36" s="261"/>
      <c r="N36" s="221" t="s">
        <v>316</v>
      </c>
      <c r="O36" s="262" t="s">
        <v>129</v>
      </c>
      <c r="P36" s="263">
        <v>0.8</v>
      </c>
      <c r="Q36" s="249" t="s">
        <v>312</v>
      </c>
      <c r="R36" s="226">
        <v>1</v>
      </c>
      <c r="S36" s="181" t="s">
        <v>289</v>
      </c>
      <c r="T36" s="227" t="str">
        <f t="shared" ref="T36:T39" si="17">IF(OR(U36="Preventivo",U36="Detectivo"),"Probabilidad",IF(U36="Correctivo","Impacto",""))</f>
        <v>Probabilidad</v>
      </c>
      <c r="U36" s="228" t="s">
        <v>223</v>
      </c>
      <c r="V36" s="228" t="s">
        <v>224</v>
      </c>
      <c r="W36" s="229" t="str">
        <f t="shared" ref="W36:W39" si="18">IF(AND(U36="Preventivo",V36="Automático"),"50%",IF(AND(U36="Preventivo",V36="Manual"),"40%",IF(AND(U36="Detectivo",V36="Automático"),"40%",IF(AND(U36="Detectivo",V36="Manual"),"30%",IF(AND(U36="Correctivo",V36="Automático"),"35%",IF(AND(U36="Correctivo",V36="Manual"),"25%",""))))))</f>
        <v>40%</v>
      </c>
      <c r="X36" s="228" t="s">
        <v>225</v>
      </c>
      <c r="Y36" s="228" t="s">
        <v>226</v>
      </c>
      <c r="Z36" s="228" t="s">
        <v>227</v>
      </c>
      <c r="AA36" s="230">
        <v>0.36</v>
      </c>
      <c r="AB36" s="231" t="str">
        <f t="shared" ref="AB36:AB39" si="19">IFERROR(IF(AA36="","",IF(AA36&lt;=0.2,"Muy Baja",IF(AA36&lt;=0.4,"Baja",IF(AA36&lt;=0.6,"Media",IF(AA36&lt;=0.8,"Alta","Muy Alta"))))),"")</f>
        <v>Baja</v>
      </c>
      <c r="AC36" s="229">
        <f t="shared" ref="AC36:AC39" si="20">+AA36</f>
        <v>0.36</v>
      </c>
      <c r="AD36" s="231" t="str">
        <f t="shared" ref="AD36:AD39" si="21">IFERROR(IF(AE36="","",IF(AE36&lt;=0.2,"Leve",IF(AE36&lt;=0.4,"Menor",IF(AE36&lt;=0.6,"Moderado",IF(AE36&lt;=0.8,"Mayor","Catastrófico"))))),"")</f>
        <v>Mayor</v>
      </c>
      <c r="AE36" s="229">
        <f t="shared" ref="AE36" si="22">IFERROR(IF(T36="Impacto",(P36-(+P36*W36)),IF(T36="Probabilidad",P36,"")),"")</f>
        <v>0.8</v>
      </c>
      <c r="AF36" s="232" t="str">
        <f t="shared" ref="AF36:AF39" si="23">IFERROR(IF(OR(AND(AB36="Muy Baja",AD36="Leve"),AND(AB36="Muy Baja",AD36="Menor"),AND(AB36="Baja",AD36="Leve")),"Bajo",IF(OR(AND(AB36="Muy baja",AD36="Moderado"),AND(AB36="Baja",AD36="Menor"),AND(AB36="Baja",AD36="Moderado"),AND(AB36="Media",AD36="Leve"),AND(AB36="Media",AD36="Menor"),AND(AB36="Media",AD36="Moderado"),AND(AB36="Alta",AD36="Leve"),AND(AB36="Alta",AD36="Menor")),"Moderado",IF(OR(AND(AB36="Muy Baja",AD36="Mayor"),AND(AB36="Baja",AD36="Mayor"),AND(AB36="Media",AD36="Mayor"),AND(AB36="Alta",AD36="Moderado"),AND(AB36="Alta",AD36="Mayor"),AND(AB36="Muy Alta",AD36="Leve"),AND(AB36="Muy Alta",AD36="Menor"),AND(AB36="Muy Alta",AD36="Moderado"),AND(AB36="Muy Alta",AD36="Mayor")),"Alto",IF(OR(AND(AB36="Muy Baja",AD36="Catastrófico"),AND(AB36="Baja",AD36="Catastrófico"),AND(AB36="Media",AD36="Catastrófico"),AND(AB36="Alta",AD36="Catastrófico"),AND(AB36="Muy Alta",AD36="Catastrófico")),"Extremo","")))),"")</f>
        <v>Alto</v>
      </c>
      <c r="AG36" s="228" t="s">
        <v>228</v>
      </c>
      <c r="AH36" s="183" t="s">
        <v>290</v>
      </c>
      <c r="AI36" s="183" t="s">
        <v>291</v>
      </c>
      <c r="AJ36" s="264" t="s">
        <v>281</v>
      </c>
      <c r="AK36" s="234">
        <v>44895</v>
      </c>
      <c r="AL36" s="235" t="s">
        <v>292</v>
      </c>
      <c r="AM36" s="236" t="s">
        <v>293</v>
      </c>
      <c r="AN36" s="236" t="s">
        <v>234</v>
      </c>
      <c r="AO36" s="265">
        <v>0</v>
      </c>
      <c r="AP36" s="236" t="s">
        <v>235</v>
      </c>
      <c r="AQ36" s="247"/>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101"/>
      <c r="BQ36" s="101"/>
      <c r="BR36" s="101"/>
      <c r="BS36" s="101"/>
      <c r="BT36" s="101"/>
      <c r="BU36" s="101"/>
      <c r="BV36" s="101"/>
      <c r="BW36" s="101"/>
      <c r="BX36" s="101"/>
      <c r="BY36" s="101"/>
      <c r="BZ36" s="101"/>
      <c r="CA36" s="101"/>
      <c r="CB36" s="101"/>
      <c r="CC36" s="101"/>
      <c r="CD36" s="101"/>
      <c r="CE36" s="101"/>
      <c r="CF36" s="101"/>
      <c r="CG36" s="101"/>
      <c r="CH36" s="101"/>
      <c r="CI36" s="101"/>
      <c r="CJ36" s="101"/>
      <c r="CK36" s="101"/>
      <c r="CL36" s="101"/>
      <c r="CM36" s="101"/>
      <c r="CN36" s="101"/>
    </row>
    <row r="37" spans="1:92" ht="96" customHeight="1" x14ac:dyDescent="0.25">
      <c r="A37" s="201"/>
      <c r="B37" s="196"/>
      <c r="C37" s="176"/>
      <c r="D37" s="198"/>
      <c r="E37" s="176"/>
      <c r="F37" s="184"/>
      <c r="G37" s="177"/>
      <c r="H37" s="258"/>
      <c r="I37" s="179"/>
      <c r="J37" s="259"/>
      <c r="K37" s="220"/>
      <c r="L37" s="221"/>
      <c r="M37" s="261"/>
      <c r="N37" s="221"/>
      <c r="O37" s="262"/>
      <c r="P37" s="266"/>
      <c r="Q37" s="249"/>
      <c r="R37" s="226">
        <v>2</v>
      </c>
      <c r="S37" s="181" t="s">
        <v>294</v>
      </c>
      <c r="T37" s="227" t="str">
        <f t="shared" si="17"/>
        <v>Probabilidad</v>
      </c>
      <c r="U37" s="228" t="s">
        <v>239</v>
      </c>
      <c r="V37" s="228" t="s">
        <v>224</v>
      </c>
      <c r="W37" s="229" t="str">
        <f t="shared" si="18"/>
        <v>30%</v>
      </c>
      <c r="X37" s="228" t="s">
        <v>225</v>
      </c>
      <c r="Y37" s="228" t="s">
        <v>226</v>
      </c>
      <c r="Z37" s="228" t="s">
        <v>227</v>
      </c>
      <c r="AA37" s="230">
        <v>0.252</v>
      </c>
      <c r="AB37" s="231" t="str">
        <f t="shared" si="19"/>
        <v>Baja</v>
      </c>
      <c r="AC37" s="229">
        <f t="shared" si="20"/>
        <v>0.252</v>
      </c>
      <c r="AD37" s="231" t="str">
        <f t="shared" si="21"/>
        <v>Mayor</v>
      </c>
      <c r="AE37" s="229">
        <f t="shared" ref="AE37" si="24">IFERROR(IF(AND(T36="Impacto",T37="Impacto"),(AE36-(+AE36*W37)),IF(T37="Impacto",(P36-(+P36*W37)),IF(T37="Probabilidad",AE36,""))),"")</f>
        <v>0.8</v>
      </c>
      <c r="AF37" s="232" t="str">
        <f t="shared" si="23"/>
        <v>Alto</v>
      </c>
      <c r="AG37" s="228" t="s">
        <v>228</v>
      </c>
      <c r="AH37" s="233" t="s">
        <v>295</v>
      </c>
      <c r="AI37" s="183" t="s">
        <v>291</v>
      </c>
      <c r="AJ37" s="234" t="s">
        <v>281</v>
      </c>
      <c r="AK37" s="234"/>
      <c r="AL37" s="234"/>
      <c r="AM37" s="236"/>
      <c r="AN37" s="236"/>
      <c r="AO37" s="265"/>
      <c r="AP37" s="236"/>
      <c r="AQ37" s="247"/>
    </row>
    <row r="38" spans="1:92" ht="91.5" customHeight="1" x14ac:dyDescent="0.25">
      <c r="A38" s="201"/>
      <c r="B38" s="196"/>
      <c r="C38" s="176"/>
      <c r="D38" s="198"/>
      <c r="E38" s="176"/>
      <c r="F38" s="184"/>
      <c r="G38" s="177"/>
      <c r="H38" s="258"/>
      <c r="I38" s="179"/>
      <c r="J38" s="259"/>
      <c r="K38" s="220"/>
      <c r="L38" s="221"/>
      <c r="M38" s="261"/>
      <c r="N38" s="221"/>
      <c r="O38" s="262"/>
      <c r="P38" s="266"/>
      <c r="Q38" s="249"/>
      <c r="R38" s="226">
        <v>3</v>
      </c>
      <c r="S38" s="181" t="s">
        <v>296</v>
      </c>
      <c r="T38" s="227" t="str">
        <f t="shared" si="17"/>
        <v>Probabilidad</v>
      </c>
      <c r="U38" s="228" t="s">
        <v>239</v>
      </c>
      <c r="V38" s="228" t="s">
        <v>224</v>
      </c>
      <c r="W38" s="229" t="str">
        <f t="shared" si="18"/>
        <v>30%</v>
      </c>
      <c r="X38" s="228" t="s">
        <v>297</v>
      </c>
      <c r="Y38" s="228" t="s">
        <v>226</v>
      </c>
      <c r="Z38" s="228" t="s">
        <v>227</v>
      </c>
      <c r="AA38" s="230">
        <v>0.1764</v>
      </c>
      <c r="AB38" s="231" t="str">
        <f t="shared" si="19"/>
        <v>Muy Baja</v>
      </c>
      <c r="AC38" s="229">
        <f t="shared" si="20"/>
        <v>0.1764</v>
      </c>
      <c r="AD38" s="231" t="str">
        <f t="shared" si="21"/>
        <v>Mayor</v>
      </c>
      <c r="AE38" s="229">
        <f t="shared" ref="AE38" si="25">IFERROR(IF(AND(T37="Impacto",T38="Impacto"),(AE37-(+AE37*W38)),IF(AND(T37="Probabilidad",T38="Impacto"),(AE36-(+AE36*W38)),IF(T38="Probabilidad",AE37,""))),"")</f>
        <v>0.8</v>
      </c>
      <c r="AF38" s="232" t="str">
        <f t="shared" si="23"/>
        <v>Alto</v>
      </c>
      <c r="AG38" s="228" t="s">
        <v>228</v>
      </c>
      <c r="AH38" s="233" t="s">
        <v>298</v>
      </c>
      <c r="AI38" s="183" t="s">
        <v>291</v>
      </c>
      <c r="AJ38" s="234" t="s">
        <v>281</v>
      </c>
      <c r="AK38" s="234"/>
      <c r="AL38" s="234"/>
      <c r="AM38" s="236"/>
      <c r="AN38" s="236"/>
      <c r="AO38" s="265"/>
      <c r="AP38" s="236"/>
      <c r="AQ38" s="247"/>
    </row>
    <row r="39" spans="1:92" ht="103.5" customHeight="1" x14ac:dyDescent="0.25">
      <c r="A39" s="201"/>
      <c r="B39" s="196"/>
      <c r="C39" s="176"/>
      <c r="D39" s="198"/>
      <c r="E39" s="176"/>
      <c r="F39" s="184"/>
      <c r="G39" s="177"/>
      <c r="H39" s="258"/>
      <c r="I39" s="179"/>
      <c r="J39" s="259"/>
      <c r="K39" s="220"/>
      <c r="L39" s="221"/>
      <c r="M39" s="261"/>
      <c r="N39" s="221"/>
      <c r="O39" s="262"/>
      <c r="P39" s="266"/>
      <c r="Q39" s="249"/>
      <c r="R39" s="226">
        <v>4</v>
      </c>
      <c r="S39" s="181" t="s">
        <v>299</v>
      </c>
      <c r="T39" s="227" t="str">
        <f t="shared" si="17"/>
        <v>Probabilidad</v>
      </c>
      <c r="U39" s="228" t="s">
        <v>239</v>
      </c>
      <c r="V39" s="228" t="s">
        <v>224</v>
      </c>
      <c r="W39" s="229" t="str">
        <f t="shared" si="18"/>
        <v>30%</v>
      </c>
      <c r="X39" s="228" t="s">
        <v>297</v>
      </c>
      <c r="Y39" s="228" t="s">
        <v>226</v>
      </c>
      <c r="Z39" s="228" t="s">
        <v>227</v>
      </c>
      <c r="AA39" s="230">
        <v>0.12348000000000001</v>
      </c>
      <c r="AB39" s="231" t="str">
        <f t="shared" si="19"/>
        <v>Muy Baja</v>
      </c>
      <c r="AC39" s="229">
        <f t="shared" si="20"/>
        <v>0.12348000000000001</v>
      </c>
      <c r="AD39" s="231" t="str">
        <f t="shared" si="21"/>
        <v>Leve</v>
      </c>
      <c r="AE39" s="229">
        <f t="shared" ref="AE39" si="26">IFERROR(IF(T39="Impacto",(P39-(+P39*W39)),IF(T39="Probabilidad",P39,"")),"")</f>
        <v>0</v>
      </c>
      <c r="AF39" s="232" t="str">
        <f t="shared" si="23"/>
        <v>Bajo</v>
      </c>
      <c r="AG39" s="228" t="s">
        <v>228</v>
      </c>
      <c r="AH39" s="233" t="s">
        <v>300</v>
      </c>
      <c r="AI39" s="183" t="s">
        <v>280</v>
      </c>
      <c r="AJ39" s="234" t="s">
        <v>281</v>
      </c>
      <c r="AK39" s="234"/>
      <c r="AL39" s="234"/>
      <c r="AM39" s="236"/>
      <c r="AN39" s="236"/>
      <c r="AO39" s="265"/>
      <c r="AP39" s="236"/>
      <c r="AQ39" s="247"/>
    </row>
    <row r="40" spans="1:92" x14ac:dyDescent="0.25">
      <c r="A40" s="270"/>
      <c r="B40" s="271"/>
      <c r="C40" s="271"/>
      <c r="D40" s="272"/>
      <c r="E40" s="272"/>
      <c r="F40" s="268"/>
      <c r="G40" s="156"/>
      <c r="H40" s="185"/>
      <c r="I40" s="186"/>
      <c r="J40" s="187"/>
      <c r="K40" s="188"/>
      <c r="L40" s="189"/>
      <c r="M40" s="191"/>
      <c r="N40" s="189"/>
      <c r="O40" s="182"/>
      <c r="P40" s="189"/>
      <c r="Q40" s="190"/>
      <c r="R40" s="171"/>
      <c r="S40" s="148"/>
      <c r="T40" s="208"/>
      <c r="U40" s="209"/>
      <c r="V40" s="209"/>
      <c r="W40" s="210"/>
      <c r="X40" s="209"/>
      <c r="Y40" s="209"/>
      <c r="Z40" s="209"/>
      <c r="AA40" s="211"/>
      <c r="AB40" s="212"/>
      <c r="AC40" s="213"/>
      <c r="AD40" s="212"/>
      <c r="AE40" s="213"/>
      <c r="AF40" s="214"/>
      <c r="AG40" s="215"/>
      <c r="AH40" s="216"/>
      <c r="AI40" s="216"/>
      <c r="AJ40" s="217"/>
      <c r="AK40" s="217"/>
      <c r="AL40" s="217"/>
      <c r="AM40" s="218"/>
      <c r="AN40" s="218"/>
      <c r="AO40" s="254"/>
      <c r="AP40" s="218"/>
      <c r="AQ40" s="255"/>
    </row>
    <row r="41" spans="1:92" s="45" customFormat="1" x14ac:dyDescent="0.25">
      <c r="A41" s="273"/>
      <c r="B41" s="271"/>
      <c r="C41" s="274"/>
      <c r="D41" s="275"/>
      <c r="E41" s="275"/>
      <c r="F41" s="200"/>
      <c r="G41" s="116"/>
      <c r="H41" s="117"/>
      <c r="I41" s="118"/>
      <c r="J41" s="119"/>
      <c r="K41" s="120"/>
      <c r="L41" s="121"/>
      <c r="M41" s="122"/>
      <c r="N41" s="121"/>
      <c r="O41" s="120"/>
      <c r="P41" s="121"/>
      <c r="Q41" s="123"/>
      <c r="R41" s="124"/>
      <c r="S41" s="125"/>
      <c r="T41" s="126"/>
      <c r="U41" s="127"/>
      <c r="V41" s="127"/>
      <c r="W41" s="128"/>
      <c r="X41" s="127"/>
      <c r="Y41" s="127"/>
      <c r="Z41" s="127"/>
      <c r="AA41" s="129"/>
      <c r="AB41" s="130"/>
      <c r="AC41" s="131"/>
      <c r="AD41" s="130"/>
      <c r="AE41" s="131"/>
      <c r="AF41" s="132"/>
      <c r="AG41" s="133"/>
      <c r="AH41" s="157"/>
      <c r="AI41" s="157"/>
      <c r="AJ41" s="158"/>
      <c r="AK41" s="135"/>
      <c r="AL41" s="136"/>
      <c r="AM41" s="137"/>
      <c r="AN41" s="137"/>
      <c r="AO41" s="146"/>
      <c r="AP41" s="137"/>
      <c r="AQ41" s="147"/>
    </row>
    <row r="42" spans="1:92" s="45" customFormat="1" ht="21.75" customHeight="1" x14ac:dyDescent="0.25">
      <c r="A42" s="273"/>
      <c r="B42" s="276"/>
      <c r="C42" s="274"/>
      <c r="D42" s="275"/>
      <c r="E42" s="275"/>
      <c r="F42" s="203"/>
      <c r="G42" s="138"/>
      <c r="H42" s="139"/>
      <c r="I42" s="140"/>
      <c r="J42" s="141"/>
      <c r="K42" s="142"/>
      <c r="L42" s="143"/>
      <c r="M42" s="144"/>
      <c r="N42" s="143"/>
      <c r="O42" s="142"/>
      <c r="P42" s="143"/>
      <c r="Q42" s="145"/>
      <c r="R42" s="124"/>
      <c r="S42" s="125"/>
      <c r="T42" s="126"/>
      <c r="U42" s="127"/>
      <c r="V42" s="127"/>
      <c r="W42" s="128"/>
      <c r="X42" s="127"/>
      <c r="Y42" s="127"/>
      <c r="Z42" s="127"/>
      <c r="AA42" s="129"/>
      <c r="AB42" s="130"/>
      <c r="AC42" s="131"/>
      <c r="AD42" s="130"/>
      <c r="AE42" s="131"/>
      <c r="AF42" s="132"/>
      <c r="AG42" s="133"/>
      <c r="AH42" s="134"/>
      <c r="AI42" s="157"/>
      <c r="AJ42" s="135"/>
      <c r="AK42" s="135"/>
      <c r="AL42" s="135"/>
      <c r="AM42" s="137"/>
      <c r="AN42" s="137"/>
      <c r="AO42" s="137"/>
      <c r="AP42" s="137"/>
      <c r="AQ42" s="147"/>
    </row>
    <row r="43" spans="1:92" x14ac:dyDescent="0.25">
      <c r="A43" s="270"/>
      <c r="B43" s="276"/>
      <c r="C43" s="274"/>
      <c r="D43" s="275"/>
      <c r="E43" s="275"/>
      <c r="F43" s="203"/>
      <c r="G43" s="138"/>
      <c r="H43" s="139"/>
      <c r="I43" s="140"/>
      <c r="J43" s="141"/>
      <c r="K43" s="142"/>
      <c r="L43" s="143"/>
      <c r="M43" s="144"/>
      <c r="N43" s="143"/>
      <c r="O43" s="142"/>
      <c r="P43" s="143"/>
      <c r="Q43" s="145"/>
      <c r="R43" s="124"/>
      <c r="S43" s="125"/>
      <c r="T43" s="126"/>
      <c r="U43" s="127"/>
      <c r="V43" s="127"/>
      <c r="W43" s="128"/>
      <c r="X43" s="127"/>
      <c r="Y43" s="127"/>
      <c r="Z43" s="127"/>
      <c r="AA43" s="129"/>
      <c r="AB43" s="130"/>
      <c r="AC43" s="131"/>
      <c r="AD43" s="130"/>
      <c r="AE43" s="131"/>
      <c r="AF43" s="132"/>
      <c r="AG43" s="133"/>
      <c r="AH43" s="134"/>
      <c r="AI43" s="157"/>
      <c r="AJ43" s="135"/>
      <c r="AK43" s="135"/>
      <c r="AL43" s="135"/>
      <c r="AM43" s="137"/>
      <c r="AN43" s="137"/>
      <c r="AO43" s="137"/>
      <c r="AP43" s="137"/>
      <c r="AQ43" s="147"/>
    </row>
    <row r="44" spans="1:92" x14ac:dyDescent="0.25">
      <c r="A44" s="270"/>
      <c r="B44" s="276"/>
      <c r="C44" s="274"/>
      <c r="D44" s="275"/>
      <c r="E44" s="275"/>
      <c r="F44" s="203"/>
      <c r="G44" s="138"/>
      <c r="H44" s="139"/>
      <c r="I44" s="140"/>
      <c r="J44" s="141"/>
      <c r="K44" s="142"/>
      <c r="L44" s="143"/>
      <c r="M44" s="144"/>
      <c r="N44" s="143"/>
      <c r="O44" s="142"/>
      <c r="P44" s="143"/>
      <c r="Q44" s="145"/>
      <c r="R44" s="124"/>
      <c r="S44" s="125"/>
      <c r="T44" s="126"/>
      <c r="U44" s="127"/>
      <c r="V44" s="127"/>
      <c r="W44" s="128"/>
      <c r="X44" s="127"/>
      <c r="Y44" s="127"/>
      <c r="Z44" s="127"/>
      <c r="AA44" s="129"/>
      <c r="AB44" s="130"/>
      <c r="AC44" s="131"/>
      <c r="AD44" s="130"/>
      <c r="AE44" s="131"/>
      <c r="AF44" s="132"/>
      <c r="AG44" s="133"/>
      <c r="AH44" s="125"/>
      <c r="AI44" s="125"/>
      <c r="AJ44" s="137"/>
      <c r="AK44" s="137"/>
      <c r="AL44" s="137"/>
      <c r="AM44" s="137"/>
      <c r="AN44" s="137"/>
      <c r="AO44" s="137"/>
      <c r="AP44" s="137"/>
      <c r="AQ44" s="147"/>
    </row>
    <row r="45" spans="1:92" x14ac:dyDescent="0.25">
      <c r="A45" s="270"/>
      <c r="B45" s="276"/>
      <c r="C45" s="274"/>
      <c r="D45" s="275"/>
      <c r="E45" s="275"/>
      <c r="F45" s="269"/>
      <c r="G45" s="156"/>
      <c r="H45" s="149"/>
      <c r="I45" s="150"/>
      <c r="J45" s="151"/>
      <c r="K45" s="152"/>
      <c r="L45" s="153"/>
      <c r="M45" s="154"/>
      <c r="N45" s="153"/>
      <c r="O45" s="142"/>
      <c r="P45" s="153"/>
      <c r="Q45" s="155"/>
      <c r="R45" s="124"/>
      <c r="S45" s="125"/>
      <c r="T45" s="126"/>
      <c r="U45" s="127"/>
      <c r="V45" s="127"/>
      <c r="W45" s="128"/>
      <c r="X45" s="127"/>
      <c r="Y45" s="127"/>
      <c r="Z45" s="127"/>
      <c r="AA45" s="129"/>
      <c r="AB45" s="130"/>
      <c r="AC45" s="131"/>
      <c r="AD45" s="130"/>
      <c r="AE45" s="131"/>
      <c r="AF45" s="132"/>
      <c r="AG45" s="133"/>
      <c r="AH45" s="125"/>
      <c r="AI45" s="125"/>
      <c r="AJ45" s="137"/>
      <c r="AK45" s="137"/>
      <c r="AL45" s="137"/>
      <c r="AM45" s="137"/>
      <c r="AN45" s="137"/>
      <c r="AO45" s="137"/>
      <c r="AP45" s="137"/>
      <c r="AQ45" s="147"/>
    </row>
    <row r="48" spans="1:92" ht="33.75" x14ac:dyDescent="0.5">
      <c r="B48" s="80" t="s">
        <v>130</v>
      </c>
      <c r="C48" s="80"/>
      <c r="D48" s="46"/>
    </row>
    <row r="49" spans="2:4" ht="33.75" customHeight="1" x14ac:dyDescent="0.5">
      <c r="B49" s="81"/>
      <c r="C49" s="81"/>
      <c r="D49" s="46"/>
    </row>
    <row r="50" spans="2:4" x14ac:dyDescent="0.25">
      <c r="B50" s="45"/>
      <c r="C50" s="45"/>
      <c r="D50" s="45"/>
    </row>
    <row r="51" spans="2:4" ht="21" customHeight="1" x14ac:dyDescent="0.25">
      <c r="B51" s="79" t="s">
        <v>131</v>
      </c>
    </row>
    <row r="52" spans="2:4" x14ac:dyDescent="0.25">
      <c r="B52" s="79"/>
    </row>
    <row r="53" spans="2:4" x14ac:dyDescent="0.25">
      <c r="B53" s="79"/>
    </row>
    <row r="57" spans="2:4" x14ac:dyDescent="0.25">
      <c r="C57"/>
    </row>
  </sheetData>
  <mergeCells count="140">
    <mergeCell ref="Q30:Q35"/>
    <mergeCell ref="B36:B39"/>
    <mergeCell ref="A36:A39"/>
    <mergeCell ref="C36:C39"/>
    <mergeCell ref="D36:D39"/>
    <mergeCell ref="E36:E39"/>
    <mergeCell ref="H36:H39"/>
    <mergeCell ref="I36:I39"/>
    <mergeCell ref="J36:J39"/>
    <mergeCell ref="K36:K39"/>
    <mergeCell ref="L36:L39"/>
    <mergeCell ref="N36:N39"/>
    <mergeCell ref="O36:O39"/>
    <mergeCell ref="Q36:Q39"/>
    <mergeCell ref="P36:P39"/>
    <mergeCell ref="M30:M35"/>
    <mergeCell ref="N30:N35"/>
    <mergeCell ref="O30:O35"/>
    <mergeCell ref="P30:P35"/>
    <mergeCell ref="A30:A35"/>
    <mergeCell ref="C30:C35"/>
    <mergeCell ref="D30:D35"/>
    <mergeCell ref="E30:E35"/>
    <mergeCell ref="N28:N29"/>
    <mergeCell ref="O28:O29"/>
    <mergeCell ref="Q28:Q29"/>
    <mergeCell ref="P28:P29"/>
    <mergeCell ref="B30:B35"/>
    <mergeCell ref="F31:F35"/>
    <mergeCell ref="G30:G35"/>
    <mergeCell ref="H30:H35"/>
    <mergeCell ref="I30:I35"/>
    <mergeCell ref="J28:J29"/>
    <mergeCell ref="K28:K29"/>
    <mergeCell ref="L28:L29"/>
    <mergeCell ref="J30:J35"/>
    <mergeCell ref="K30:K35"/>
    <mergeCell ref="L30:L35"/>
    <mergeCell ref="P22:P27"/>
    <mergeCell ref="Q22:Q27"/>
    <mergeCell ref="B22:B27"/>
    <mergeCell ref="A22:A27"/>
    <mergeCell ref="L22:L27"/>
    <mergeCell ref="N22:N27"/>
    <mergeCell ref="O22:O27"/>
    <mergeCell ref="G22:G27"/>
    <mergeCell ref="H22:H27"/>
    <mergeCell ref="I22:I27"/>
    <mergeCell ref="J22:J27"/>
    <mergeCell ref="K22:K27"/>
    <mergeCell ref="D20:D21"/>
    <mergeCell ref="E20:E21"/>
    <mergeCell ref="A20:A21"/>
    <mergeCell ref="C22:C27"/>
    <mergeCell ref="D22:D27"/>
    <mergeCell ref="E22:E27"/>
    <mergeCell ref="B28:B29"/>
    <mergeCell ref="Q20:Q21"/>
    <mergeCell ref="O20:O21"/>
    <mergeCell ref="N20:N21"/>
    <mergeCell ref="L20:L21"/>
    <mergeCell ref="J20:J21"/>
    <mergeCell ref="K20:K21"/>
    <mergeCell ref="I20:I21"/>
    <mergeCell ref="H20:H21"/>
    <mergeCell ref="G20:G21"/>
    <mergeCell ref="B20:B21"/>
    <mergeCell ref="C20:C21"/>
    <mergeCell ref="P41:P45"/>
    <mergeCell ref="Q41:Q45"/>
    <mergeCell ref="AH17:AJ17"/>
    <mergeCell ref="AH18:AH19"/>
    <mergeCell ref="AI18:AI19"/>
    <mergeCell ref="AJ18:AJ19"/>
    <mergeCell ref="AK18:AK19"/>
    <mergeCell ref="AL18:AL19"/>
    <mergeCell ref="AM18:AM19"/>
    <mergeCell ref="AN18:AN19"/>
    <mergeCell ref="AO18:AO19"/>
    <mergeCell ref="AP18:AP19"/>
    <mergeCell ref="AQ18:AQ19"/>
    <mergeCell ref="AK17:AQ17"/>
    <mergeCell ref="P20:P21"/>
    <mergeCell ref="C41:C45"/>
    <mergeCell ref="D41:D45"/>
    <mergeCell ref="E41:E45"/>
    <mergeCell ref="F41:F45"/>
    <mergeCell ref="H41:H45"/>
    <mergeCell ref="I41:I45"/>
    <mergeCell ref="J41:J45"/>
    <mergeCell ref="K41:K45"/>
    <mergeCell ref="L41:L45"/>
    <mergeCell ref="M41:M45"/>
    <mergeCell ref="N41:N45"/>
    <mergeCell ref="O41:O45"/>
    <mergeCell ref="A28:A29"/>
    <mergeCell ref="C28:C29"/>
    <mergeCell ref="D28:D29"/>
    <mergeCell ref="E28:E29"/>
    <mergeCell ref="G28:G29"/>
    <mergeCell ref="H28:H29"/>
    <mergeCell ref="I28:I29"/>
    <mergeCell ref="M24:M28"/>
    <mergeCell ref="AD18:AD19"/>
    <mergeCell ref="AE18:AE19"/>
    <mergeCell ref="AF18:AF19"/>
    <mergeCell ref="AG18:AG19"/>
    <mergeCell ref="M20:M23"/>
    <mergeCell ref="T18:T19"/>
    <mergeCell ref="U18:Z18"/>
    <mergeCell ref="AA18:AA19"/>
    <mergeCell ref="AB18:AB19"/>
    <mergeCell ref="AC18:AC19"/>
    <mergeCell ref="R17:Z17"/>
    <mergeCell ref="AA17:AG17"/>
    <mergeCell ref="B18:B19"/>
    <mergeCell ref="C18:C19"/>
    <mergeCell ref="D18:D19"/>
    <mergeCell ref="E18:E19"/>
    <mergeCell ref="F18:F19"/>
    <mergeCell ref="G18:G19"/>
    <mergeCell ref="H18:H19"/>
    <mergeCell ref="I18:I19"/>
    <mergeCell ref="J18:J19"/>
    <mergeCell ref="K18:K19"/>
    <mergeCell ref="L18:L19"/>
    <mergeCell ref="M18:M19"/>
    <mergeCell ref="N18:N19"/>
    <mergeCell ref="O18:O19"/>
    <mergeCell ref="B2:C5"/>
    <mergeCell ref="D2:L5"/>
    <mergeCell ref="B7:D16"/>
    <mergeCell ref="B17:J17"/>
    <mergeCell ref="K17:Q17"/>
    <mergeCell ref="P18:P19"/>
    <mergeCell ref="Q18:Q19"/>
    <mergeCell ref="B51:B53"/>
    <mergeCell ref="B48:C49"/>
    <mergeCell ref="R18:R19"/>
    <mergeCell ref="S18:S19"/>
  </mergeCells>
  <conditionalFormatting sqref="O41 AD24:AD27 AD20:AD21 AD34:AD35 AD40:AD45">
    <cfRule type="cellIs" dxfId="107" priority="162" operator="equal">
      <formula>"Catastrófico"</formula>
    </cfRule>
    <cfRule type="cellIs" dxfId="106" priority="163" operator="equal">
      <formula>"Mayor"</formula>
    </cfRule>
    <cfRule type="cellIs" dxfId="105" priority="164" operator="equal">
      <formula>"Moderado"</formula>
    </cfRule>
    <cfRule type="cellIs" dxfId="104" priority="165" operator="equal">
      <formula>"Menor"</formula>
    </cfRule>
    <cfRule type="cellIs" dxfId="103" priority="166" operator="equal">
      <formula>"Leve"</formula>
    </cfRule>
  </conditionalFormatting>
  <conditionalFormatting sqref="Q41 AF24:AF27 AF20:AF21 AF34:AF35 AF40:AF45">
    <cfRule type="cellIs" dxfId="102" priority="158" operator="equal">
      <formula>"Extremo"</formula>
    </cfRule>
    <cfRule type="cellIs" dxfId="101" priority="159" operator="equal">
      <formula>"Alto"</formula>
    </cfRule>
    <cfRule type="cellIs" dxfId="100" priority="160" operator="equal">
      <formula>"Moderado"</formula>
    </cfRule>
    <cfRule type="cellIs" dxfId="99" priority="161" operator="equal">
      <formula>"Bajo"</formula>
    </cfRule>
  </conditionalFormatting>
  <conditionalFormatting sqref="AB24:AB27 AB20:AB21 AB34:AB35 AB40:AB45">
    <cfRule type="cellIs" dxfId="98" priority="153" operator="equal">
      <formula>"Muy Alta"</formula>
    </cfRule>
    <cfRule type="cellIs" dxfId="97" priority="154" operator="equal">
      <formula>"Alta"</formula>
    </cfRule>
    <cfRule type="cellIs" dxfId="96" priority="155" operator="equal">
      <formula>"Media"</formula>
    </cfRule>
    <cfRule type="cellIs" dxfId="95" priority="156" operator="equal">
      <formula>"Baja"</formula>
    </cfRule>
    <cfRule type="cellIs" dxfId="94" priority="157" operator="equal">
      <formula>"Muy Baja"</formula>
    </cfRule>
  </conditionalFormatting>
  <conditionalFormatting sqref="N36 N28 N40:N45">
    <cfRule type="containsText" dxfId="93" priority="143" operator="containsText" text="❌">
      <formula>NOT(ISERROR(SEARCH("❌",N28)))</formula>
    </cfRule>
  </conditionalFormatting>
  <conditionalFormatting sqref="K41">
    <cfRule type="cellIs" dxfId="92" priority="117" operator="equal">
      <formula>"Muy Alta"</formula>
    </cfRule>
    <cfRule type="cellIs" dxfId="91" priority="118" operator="equal">
      <formula>"Alta"</formula>
    </cfRule>
    <cfRule type="cellIs" dxfId="90" priority="119" operator="equal">
      <formula>"Media"</formula>
    </cfRule>
    <cfRule type="cellIs" dxfId="89" priority="120" operator="equal">
      <formula>"Baja"</formula>
    </cfRule>
    <cfRule type="cellIs" dxfId="88" priority="121" operator="equal">
      <formula>"Muy Baja"</formula>
    </cfRule>
  </conditionalFormatting>
  <conditionalFormatting sqref="N20">
    <cfRule type="cellIs" dxfId="87" priority="112" operator="equal">
      <formula>"Catastrófico"</formula>
    </cfRule>
    <cfRule type="cellIs" dxfId="86" priority="113" operator="equal">
      <formula>"Mayor"</formula>
    </cfRule>
    <cfRule type="cellIs" dxfId="85" priority="114" operator="equal">
      <formula>"Moderado"</formula>
    </cfRule>
    <cfRule type="cellIs" dxfId="84" priority="115" operator="equal">
      <formula>"Menor"</formula>
    </cfRule>
    <cfRule type="cellIs" dxfId="83" priority="116" operator="equal">
      <formula>"Leve"</formula>
    </cfRule>
  </conditionalFormatting>
  <conditionalFormatting sqref="P20">
    <cfRule type="cellIs" dxfId="82" priority="108" operator="equal">
      <formula>"Extremo"</formula>
    </cfRule>
    <cfRule type="cellIs" dxfId="81" priority="109" operator="equal">
      <formula>"Alto"</formula>
    </cfRule>
    <cfRule type="cellIs" dxfId="80" priority="110" operator="equal">
      <formula>"Moderado"</formula>
    </cfRule>
    <cfRule type="cellIs" dxfId="79" priority="111" operator="equal">
      <formula>"Bajo"</formula>
    </cfRule>
  </conditionalFormatting>
  <conditionalFormatting sqref="M20:M23">
    <cfRule type="containsText" dxfId="78" priority="93" operator="containsText" text="❌">
      <formula>NOT(ISERROR(SEARCH("❌",M20)))</formula>
    </cfRule>
  </conditionalFormatting>
  <conditionalFormatting sqref="J20">
    <cfRule type="cellIs" dxfId="77" priority="88" operator="equal">
      <formula>"Muy Alta"</formula>
    </cfRule>
    <cfRule type="cellIs" dxfId="76" priority="89" operator="equal">
      <formula>"Alta"</formula>
    </cfRule>
    <cfRule type="cellIs" dxfId="75" priority="90" operator="equal">
      <formula>"Media"</formula>
    </cfRule>
    <cfRule type="cellIs" dxfId="74" priority="91" operator="equal">
      <formula>"Baja"</formula>
    </cfRule>
    <cfRule type="cellIs" dxfId="73" priority="92" operator="equal">
      <formula>"Muy Baja"</formula>
    </cfRule>
  </conditionalFormatting>
  <conditionalFormatting sqref="AB22:AB23">
    <cfRule type="cellIs" dxfId="72" priority="83" operator="equal">
      <formula>"Muy Alta"</formula>
    </cfRule>
    <cfRule type="cellIs" dxfId="71" priority="84" operator="equal">
      <formula>"Alta"</formula>
    </cfRule>
    <cfRule type="cellIs" dxfId="70" priority="85" operator="equal">
      <formula>"Media"</formula>
    </cfRule>
    <cfRule type="cellIs" dxfId="69" priority="86" operator="equal">
      <formula>"Baja"</formula>
    </cfRule>
    <cfRule type="cellIs" dxfId="68" priority="87" operator="equal">
      <formula>"Muy Baja"</formula>
    </cfRule>
  </conditionalFormatting>
  <conditionalFormatting sqref="AD22:AD23">
    <cfRule type="cellIs" dxfId="67" priority="78" operator="equal">
      <formula>"Catastrófico"</formula>
    </cfRule>
    <cfRule type="cellIs" dxfId="66" priority="79" operator="equal">
      <formula>"Mayor"</formula>
    </cfRule>
    <cfRule type="cellIs" dxfId="65" priority="80" operator="equal">
      <formula>"Moderado"</formula>
    </cfRule>
    <cfRule type="cellIs" dxfId="64" priority="81" operator="equal">
      <formula>"Menor"</formula>
    </cfRule>
    <cfRule type="cellIs" dxfId="63" priority="82" operator="equal">
      <formula>"Leve"</formula>
    </cfRule>
  </conditionalFormatting>
  <conditionalFormatting sqref="AF22:AF23">
    <cfRule type="cellIs" dxfId="62" priority="74" operator="equal">
      <formula>"Extremo"</formula>
    </cfRule>
    <cfRule type="cellIs" dxfId="61" priority="75" operator="equal">
      <formula>"Alto"</formula>
    </cfRule>
    <cfRule type="cellIs" dxfId="60" priority="76" operator="equal">
      <formula>"Moderado"</formula>
    </cfRule>
    <cfRule type="cellIs" dxfId="59" priority="77" operator="equal">
      <formula>"Bajo"</formula>
    </cfRule>
  </conditionalFormatting>
  <conditionalFormatting sqref="J22 J28 J30">
    <cfRule type="cellIs" dxfId="58" priority="69" operator="equal">
      <formula>"Muy Alta"</formula>
    </cfRule>
    <cfRule type="cellIs" dxfId="57" priority="70" operator="equal">
      <formula>"Alta"</formula>
    </cfRule>
    <cfRule type="cellIs" dxfId="56" priority="71" operator="equal">
      <formula>"Media"</formula>
    </cfRule>
    <cfRule type="cellIs" dxfId="55" priority="72" operator="equal">
      <formula>"Baja"</formula>
    </cfRule>
    <cfRule type="cellIs" dxfId="54" priority="73" operator="equal">
      <formula>"Muy Baja"</formula>
    </cfRule>
  </conditionalFormatting>
  <conditionalFormatting sqref="N22">
    <cfRule type="containsText" dxfId="53" priority="68" operator="containsText" text="❌">
      <formula>NOT(ISERROR(SEARCH("❌",N22)))</formula>
    </cfRule>
  </conditionalFormatting>
  <conditionalFormatting sqref="O22">
    <cfRule type="cellIs" dxfId="52" priority="58" operator="equal">
      <formula>"Catastrófico"</formula>
    </cfRule>
    <cfRule type="cellIs" dxfId="51" priority="59" operator="equal">
      <formula>"Mayor"</formula>
    </cfRule>
    <cfRule type="cellIs" dxfId="50" priority="60" operator="equal">
      <formula>"Moderado"</formula>
    </cfRule>
    <cfRule type="cellIs" dxfId="49" priority="61" operator="equal">
      <formula>"Menor"</formula>
    </cfRule>
    <cfRule type="cellIs" dxfId="48" priority="62" operator="equal">
      <formula>"Leve"</formula>
    </cfRule>
  </conditionalFormatting>
  <conditionalFormatting sqref="AB28:AB29">
    <cfRule type="cellIs" dxfId="47" priority="53" operator="equal">
      <formula>"Muy Alta"</formula>
    </cfRule>
    <cfRule type="cellIs" dxfId="46" priority="54" operator="equal">
      <formula>"Alta"</formula>
    </cfRule>
    <cfRule type="cellIs" dxfId="45" priority="55" operator="equal">
      <formula>"Media"</formula>
    </cfRule>
    <cfRule type="cellIs" dxfId="44" priority="56" operator="equal">
      <formula>"Baja"</formula>
    </cfRule>
    <cfRule type="cellIs" dxfId="43" priority="57" operator="equal">
      <formula>"Muy Baja"</formula>
    </cfRule>
  </conditionalFormatting>
  <conditionalFormatting sqref="AD28:AD29">
    <cfRule type="cellIs" dxfId="42" priority="43" operator="equal">
      <formula>"Catastrófico"</formula>
    </cfRule>
    <cfRule type="cellIs" dxfId="41" priority="44" operator="equal">
      <formula>"Mayor"</formula>
    </cfRule>
    <cfRule type="cellIs" dxfId="40" priority="45" operator="equal">
      <formula>"Moderado"</formula>
    </cfRule>
    <cfRule type="cellIs" dxfId="39" priority="46" operator="equal">
      <formula>"Menor"</formula>
    </cfRule>
    <cfRule type="cellIs" dxfId="38" priority="47" operator="equal">
      <formula>"Leve"</formula>
    </cfRule>
  </conditionalFormatting>
  <conditionalFormatting sqref="AF28:AF29">
    <cfRule type="cellIs" dxfId="37" priority="39" operator="equal">
      <formula>"Extremo"</formula>
    </cfRule>
    <cfRule type="cellIs" dxfId="36" priority="40" operator="equal">
      <formula>"Alto"</formula>
    </cfRule>
    <cfRule type="cellIs" dxfId="35" priority="41" operator="equal">
      <formula>"Moderado"</formula>
    </cfRule>
    <cfRule type="cellIs" dxfId="34" priority="42" operator="equal">
      <formula>"Bajo"</formula>
    </cfRule>
  </conditionalFormatting>
  <conditionalFormatting sqref="N30">
    <cfRule type="cellIs" dxfId="33" priority="34" operator="equal">
      <formula>"Catastrófico"</formula>
    </cfRule>
    <cfRule type="cellIs" dxfId="32" priority="35" operator="equal">
      <formula>"Mayor"</formula>
    </cfRule>
    <cfRule type="cellIs" dxfId="31" priority="36" operator="equal">
      <formula>"Moderado"</formula>
    </cfRule>
    <cfRule type="cellIs" dxfId="30" priority="37" operator="equal">
      <formula>"Menor"</formula>
    </cfRule>
    <cfRule type="cellIs" dxfId="29" priority="38" operator="equal">
      <formula>"Leve"</formula>
    </cfRule>
  </conditionalFormatting>
  <conditionalFormatting sqref="M30:M35">
    <cfRule type="containsText" dxfId="28" priority="29" operator="containsText" text="❌">
      <formula>NOT(ISERROR(SEARCH("❌",M30)))</formula>
    </cfRule>
  </conditionalFormatting>
  <conditionalFormatting sqref="AB30">
    <cfRule type="cellIs" dxfId="27" priority="24" operator="equal">
      <formula>"Muy Alta"</formula>
    </cfRule>
    <cfRule type="cellIs" dxfId="26" priority="25" operator="equal">
      <formula>"Alta"</formula>
    </cfRule>
    <cfRule type="cellIs" dxfId="25" priority="26" operator="equal">
      <formula>"Media"</formula>
    </cfRule>
    <cfRule type="cellIs" dxfId="24" priority="27" operator="equal">
      <formula>"Baja"</formula>
    </cfRule>
    <cfRule type="cellIs" dxfId="23" priority="28" operator="equal">
      <formula>"Muy Baja"</formula>
    </cfRule>
  </conditionalFormatting>
  <conditionalFormatting sqref="AD30">
    <cfRule type="cellIs" dxfId="22" priority="19" operator="equal">
      <formula>"Catastrófico"</formula>
    </cfRule>
    <cfRule type="cellIs" dxfId="21" priority="20" operator="equal">
      <formula>"Mayor"</formula>
    </cfRule>
    <cfRule type="cellIs" dxfId="20" priority="21" operator="equal">
      <formula>"Moderado"</formula>
    </cfRule>
    <cfRule type="cellIs" dxfId="19" priority="22" operator="equal">
      <formula>"Menor"</formula>
    </cfRule>
    <cfRule type="cellIs" dxfId="18" priority="23" operator="equal">
      <formula>"Leve"</formula>
    </cfRule>
  </conditionalFormatting>
  <conditionalFormatting sqref="AF30">
    <cfRule type="cellIs" dxfId="17" priority="15" operator="equal">
      <formula>"Extremo"</formula>
    </cfRule>
    <cfRule type="cellIs" dxfId="16" priority="16" operator="equal">
      <formula>"Alto"</formula>
    </cfRule>
    <cfRule type="cellIs" dxfId="15" priority="17" operator="equal">
      <formula>"Moderado"</formula>
    </cfRule>
    <cfRule type="cellIs" dxfId="14" priority="18" operator="equal">
      <formula>"Bajo"</formula>
    </cfRule>
  </conditionalFormatting>
  <conditionalFormatting sqref="AB36:AB39">
    <cfRule type="cellIs" dxfId="13" priority="10" operator="equal">
      <formula>"Muy Alta"</formula>
    </cfRule>
    <cfRule type="cellIs" dxfId="12" priority="11" operator="equal">
      <formula>"Alta"</formula>
    </cfRule>
    <cfRule type="cellIs" dxfId="11" priority="12" operator="equal">
      <formula>"Media"</formula>
    </cfRule>
    <cfRule type="cellIs" dxfId="10" priority="13" operator="equal">
      <formula>"Baja"</formula>
    </cfRule>
    <cfRule type="cellIs" dxfId="9" priority="14" operator="equal">
      <formula>"Muy Baja"</formula>
    </cfRule>
  </conditionalFormatting>
  <conditionalFormatting sqref="AD36:AD39">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F36:AF39">
    <cfRule type="cellIs" dxfId="3" priority="1" operator="equal">
      <formula>"Extremo"</formula>
    </cfRule>
    <cfRule type="cellIs" dxfId="2" priority="2" operator="equal">
      <formula>"Alto"</formula>
    </cfRule>
    <cfRule type="cellIs" dxfId="1" priority="3" operator="equal">
      <formula>"Moderado"</formula>
    </cfRule>
    <cfRule type="cellIs" dxfId="0" priority="4" operator="equal">
      <formula>"Bajo"</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14:formula1>
            <xm:f>[1]Intructivo!#REF!</xm:f>
          </x14:formula1>
          <xm:sqref>AP25:AP27 AN34 AP20:AP23 AP37:AP40 AP31:AP34 AN20:AN23 AS22:AS23 AN25:AN27 AN29 AP29 AN37:AN40 AN42:AN45 AP42:AP45</xm:sqref>
        </x14:dataValidation>
        <x14:dataValidation type="list" allowBlank="1" showInputMessage="1" showErrorMessage="1">
          <x14:formula1>
            <xm:f>[1]Intructivo!#REF!</xm:f>
          </x14:formula1>
          <xm:sqref>AM34 AM29 AM25:AM27 AM37:AM40 AM42:AM45</xm:sqref>
        </x14:dataValidation>
        <x14:dataValidation type="list" allowBlank="1" showInputMessage="1" showErrorMessage="1">
          <x14:formula1>
            <xm:f>'[1]Opciones Tratamiento'!#REF!</xm:f>
          </x14:formula1>
          <xm:sqref>H30 H20 H22:H28 I36 I40:I45</xm:sqref>
        </x14:dataValidation>
        <x14:dataValidation type="list" allowBlank="1" showInputMessage="1" showErrorMessage="1">
          <x14:formula1>
            <xm:f>'[1]Tabla Prob e impacto Corrupción'!#REF!</xm:f>
          </x14:formula1>
          <xm:sqref>I30 I20 I22:I28 J40:J45</xm:sqref>
        </x14:dataValidation>
        <x14:dataValidation type="list" allowBlank="1" showInputMessage="1" showErrorMessage="1">
          <x14:formula1>
            <xm:f>'[1]Opciones Tratamiento'!#REF!</xm:f>
          </x14:formula1>
          <xm:sqref>AG20:AG30 AG34:AG45</xm:sqref>
        </x14:dataValidation>
        <x14:dataValidation type="list" allowBlank="1" showInputMessage="1" showErrorMessage="1">
          <x14:formula1>
            <xm:f>'[1]Opciones Tratamiento'!#REF!</xm:f>
          </x14:formula1>
          <xm:sqref>C22:C27 C20 C36 D40:D45</xm:sqref>
        </x14:dataValidation>
        <x14:dataValidation type="list" allowBlank="1" showInputMessage="1" showErrorMessage="1">
          <x14:formula1>
            <xm:f>'[1]Tabla Valoración controles'!#REF!</xm:f>
          </x14:formula1>
          <xm:sqref>Z20:Z30 Z34:Z45</xm:sqref>
        </x14:dataValidation>
        <x14:dataValidation type="list" allowBlank="1" showInputMessage="1" showErrorMessage="1">
          <x14:formula1>
            <xm:f>'[1]Tabla Valoración controles'!#REF!</xm:f>
          </x14:formula1>
          <xm:sqref>Y20:Y30 Y34:Y45</xm:sqref>
        </x14:dataValidation>
        <x14:dataValidation type="list" allowBlank="1" showInputMessage="1" showErrorMessage="1">
          <x14:formula1>
            <xm:f>'[1]Tabla Valoración controles'!#REF!</xm:f>
          </x14:formula1>
          <xm:sqref>X20:X30 X34:X45</xm:sqref>
        </x14:dataValidation>
        <x14:dataValidation type="list" allowBlank="1" showInputMessage="1" showErrorMessage="1">
          <x14:formula1>
            <xm:f>'[1]Tabla Valoración controles'!#REF!</xm:f>
          </x14:formula1>
          <xm:sqref>V20:V30 V34:V45</xm:sqref>
        </x14:dataValidation>
        <x14:dataValidation type="list" allowBlank="1" showInputMessage="1" showErrorMessage="1">
          <x14:formula1>
            <xm:f>'[1]Tabla Valoración controles'!#REF!</xm:f>
          </x14:formula1>
          <xm:sqref>U20:U30 U34:U45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PLAN ANTICORRUPCIÓN</vt:lpstr>
      <vt:lpstr>RIESGOS</vt:lpstr>
      <vt:lpstr>TRAMITES</vt:lpstr>
      <vt:lpstr>RdCUENTAS</vt:lpstr>
      <vt:lpstr>ATENCION CIUDADANO</vt:lpstr>
      <vt:lpstr>TRANSPARENCIA</vt:lpstr>
      <vt:lpstr>INICIATIVAS</vt:lpstr>
      <vt:lpstr>Mapa de Corrupción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Gustavo Espinal</cp:lastModifiedBy>
  <dcterms:created xsi:type="dcterms:W3CDTF">2022-04-26T16:41:21Z</dcterms:created>
  <dcterms:modified xsi:type="dcterms:W3CDTF">2023-02-01T21:49:14Z</dcterms:modified>
</cp:coreProperties>
</file>